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E:\00 - Training Master\Setup Files\Color Maps\Color Map Calculator (US Foot)\"/>
    </mc:Choice>
  </mc:AlternateContent>
  <xr:revisionPtr revIDLastSave="0" documentId="13_ncr:1_{19FAD44B-0990-4BA3-9F24-827F67FC07EC}" xr6:coauthVersionLast="45" xr6:coauthVersionMax="45" xr10:uidLastSave="{00000000-0000-0000-0000-000000000000}"/>
  <bookViews>
    <workbookView xWindow="-110" yWindow="-110" windowWidth="38620" windowHeight="21220" activeTab="1" xr2:uid="{00000000-000D-0000-FFFF-FFFF00000000}"/>
  </bookViews>
  <sheets>
    <sheet name="Elevation Map" sheetId="2" r:id="rId1"/>
    <sheet name="Cut Fill Map" sheetId="1" r:id="rId2"/>
    <sheet name="CF Map - Custom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8" i="1" l="1"/>
  <c r="B8" i="1"/>
  <c r="E34" i="1"/>
  <c r="B34" i="1"/>
  <c r="C34" i="1" s="1"/>
  <c r="E35" i="1"/>
  <c r="E33" i="1"/>
  <c r="B35" i="1"/>
  <c r="C35" i="1"/>
  <c r="B33" i="1"/>
  <c r="F49" i="4" l="1"/>
  <c r="E49" i="4"/>
  <c r="D49" i="4"/>
  <c r="F48" i="4"/>
  <c r="E48" i="4"/>
  <c r="D48" i="4"/>
  <c r="F47" i="4"/>
  <c r="E47" i="4"/>
  <c r="D47" i="4"/>
  <c r="F46" i="4"/>
  <c r="E46" i="4"/>
  <c r="D46" i="4"/>
  <c r="F45" i="4"/>
  <c r="E45" i="4"/>
  <c r="D45" i="4"/>
  <c r="F44" i="4"/>
  <c r="E44" i="4"/>
  <c r="D44" i="4"/>
  <c r="C49" i="4"/>
  <c r="C48" i="4"/>
  <c r="C47" i="4"/>
  <c r="C46" i="4"/>
  <c r="C45" i="4"/>
  <c r="C44" i="4"/>
  <c r="R32" i="4"/>
  <c r="Q32" i="4"/>
  <c r="P32" i="4"/>
  <c r="O32" i="4"/>
  <c r="N32" i="4"/>
  <c r="M32" i="4"/>
  <c r="L32" i="4"/>
  <c r="K32" i="4"/>
  <c r="R31" i="4"/>
  <c r="Q31" i="4"/>
  <c r="P31" i="4"/>
  <c r="O31" i="4"/>
  <c r="N31" i="4"/>
  <c r="M31" i="4"/>
  <c r="L31" i="4"/>
  <c r="K31" i="4"/>
  <c r="R30" i="4"/>
  <c r="Q30" i="4"/>
  <c r="P30" i="4"/>
  <c r="O30" i="4"/>
  <c r="N30" i="4"/>
  <c r="M30" i="4"/>
  <c r="L30" i="4"/>
  <c r="K30" i="4"/>
  <c r="R29" i="4"/>
  <c r="Q29" i="4"/>
  <c r="P29" i="4"/>
  <c r="O29" i="4"/>
  <c r="N29" i="4"/>
  <c r="M29" i="4"/>
  <c r="L29" i="4"/>
  <c r="K29" i="4"/>
  <c r="R28" i="4"/>
  <c r="Q28" i="4"/>
  <c r="P28" i="4"/>
  <c r="O28" i="4"/>
  <c r="N28" i="4"/>
  <c r="M28" i="4"/>
  <c r="L28" i="4"/>
  <c r="K28" i="4"/>
  <c r="R27" i="4"/>
  <c r="Q27" i="4"/>
  <c r="P27" i="4"/>
  <c r="O27" i="4"/>
  <c r="N27" i="4"/>
  <c r="M27" i="4"/>
  <c r="L27" i="4"/>
  <c r="K27" i="4"/>
  <c r="O15" i="4"/>
  <c r="O14" i="4"/>
  <c r="O13" i="4"/>
  <c r="O12" i="4"/>
  <c r="O11" i="4"/>
  <c r="O10" i="4"/>
  <c r="R15" i="4"/>
  <c r="Q15" i="4"/>
  <c r="P15" i="4"/>
  <c r="N15" i="4"/>
  <c r="R14" i="4"/>
  <c r="Q14" i="4"/>
  <c r="P14" i="4"/>
  <c r="N14" i="4"/>
  <c r="R13" i="4"/>
  <c r="Q13" i="4"/>
  <c r="P13" i="4"/>
  <c r="N13" i="4"/>
  <c r="R12" i="4"/>
  <c r="Q12" i="4"/>
  <c r="P12" i="4"/>
  <c r="N12" i="4"/>
  <c r="R11" i="4"/>
  <c r="Q11" i="4"/>
  <c r="P11" i="4"/>
  <c r="N11" i="4"/>
  <c r="R10" i="4"/>
  <c r="Q10" i="4"/>
  <c r="P10" i="4"/>
  <c r="N10" i="4"/>
  <c r="L15" i="4"/>
  <c r="L14" i="4"/>
  <c r="L13" i="4"/>
  <c r="L12" i="4"/>
  <c r="L11" i="4"/>
  <c r="L10" i="4"/>
  <c r="K15" i="4"/>
  <c r="K14" i="4"/>
  <c r="K13" i="4"/>
  <c r="K12" i="4"/>
  <c r="K11" i="4"/>
  <c r="K10" i="4"/>
  <c r="M15" i="4"/>
  <c r="M14" i="4"/>
  <c r="M13" i="4"/>
  <c r="M12" i="4"/>
  <c r="M11" i="4"/>
  <c r="M10" i="4"/>
  <c r="C11" i="4"/>
  <c r="D11" i="4" s="1"/>
  <c r="C12" i="4"/>
  <c r="D12" i="4" s="1"/>
  <c r="C13" i="4"/>
  <c r="D13" i="4" s="1"/>
  <c r="C15" i="4"/>
  <c r="D15" i="4" s="1"/>
  <c r="C14" i="4"/>
  <c r="D14" i="4" s="1"/>
  <c r="C10" i="4"/>
  <c r="D10" i="4" s="1"/>
  <c r="D3" i="4"/>
  <c r="D9" i="4"/>
  <c r="D8" i="4"/>
  <c r="D7" i="4"/>
  <c r="D6" i="4"/>
  <c r="D5" i="4"/>
  <c r="D4" i="4"/>
  <c r="E17" i="2" l="1"/>
  <c r="B17" i="2"/>
  <c r="C5" i="1" l="1"/>
  <c r="C4" i="1"/>
  <c r="C5" i="2"/>
  <c r="C4" i="2"/>
  <c r="P15" i="2"/>
  <c r="E6" i="2"/>
  <c r="E9" i="2" s="1"/>
  <c r="B6" i="2"/>
  <c r="E12" i="2"/>
  <c r="B12" i="2"/>
  <c r="E8" i="2"/>
  <c r="B8" i="2"/>
  <c r="E11" i="1"/>
  <c r="E13" i="1" s="1"/>
  <c r="E50" i="1" s="1"/>
  <c r="E49" i="1" s="1"/>
  <c r="E48" i="1" s="1"/>
  <c r="E47" i="1" s="1"/>
  <c r="E46" i="1" s="1"/>
  <c r="E45" i="1" s="1"/>
  <c r="E44" i="1" s="1"/>
  <c r="E43" i="1" s="1"/>
  <c r="E42" i="1" s="1"/>
  <c r="E41" i="1" s="1"/>
  <c r="E40" i="1" s="1"/>
  <c r="E39" i="1" s="1"/>
  <c r="E38" i="1" s="1"/>
  <c r="E37" i="1" s="1"/>
  <c r="E36" i="1" s="1"/>
  <c r="B11" i="1"/>
  <c r="B12" i="1" s="1"/>
  <c r="B18" i="1" s="1"/>
  <c r="E6" i="1"/>
  <c r="E9" i="1" s="1"/>
  <c r="B6" i="1"/>
  <c r="B19" i="1" l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C18" i="1"/>
  <c r="B9" i="1"/>
  <c r="C9" i="1" s="1"/>
  <c r="E11" i="2"/>
  <c r="E20" i="2"/>
  <c r="B18" i="2"/>
  <c r="B20" i="2"/>
  <c r="B9" i="2"/>
  <c r="C9" i="2" s="1"/>
  <c r="E18" i="2"/>
  <c r="B11" i="2"/>
  <c r="E13" i="2"/>
  <c r="B13" i="2"/>
  <c r="E12" i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C6" i="1"/>
  <c r="C6" i="2"/>
  <c r="B13" i="1"/>
  <c r="B50" i="1" s="1"/>
  <c r="E25" i="2"/>
  <c r="E26" i="2" s="1"/>
  <c r="E27" i="2" s="1"/>
  <c r="E28" i="2" s="1"/>
  <c r="E29" i="2" s="1"/>
  <c r="E30" i="2" s="1"/>
  <c r="E31" i="2" s="1"/>
  <c r="E32" i="2" s="1"/>
  <c r="E33" i="2" s="1"/>
  <c r="E34" i="2" s="1"/>
  <c r="E35" i="2" s="1"/>
  <c r="E36" i="2" s="1"/>
  <c r="E37" i="2" s="1"/>
  <c r="E38" i="2" s="1"/>
  <c r="E39" i="2" s="1"/>
  <c r="E40" i="2" s="1"/>
  <c r="E41" i="2" s="1"/>
  <c r="E42" i="2" s="1"/>
  <c r="E43" i="2" s="1"/>
  <c r="E44" i="2" s="1"/>
  <c r="E45" i="2" s="1"/>
  <c r="E46" i="2" s="1"/>
  <c r="E47" i="2" s="1"/>
  <c r="E48" i="2" s="1"/>
  <c r="E49" i="2" s="1"/>
  <c r="E50" i="2" s="1"/>
  <c r="E51" i="2" s="1"/>
  <c r="E52" i="2" s="1"/>
  <c r="E53" i="2" s="1"/>
  <c r="E54" i="2" s="1"/>
  <c r="E55" i="2" s="1"/>
  <c r="B25" i="2"/>
  <c r="C25" i="2" s="1"/>
  <c r="B49" i="1" l="1"/>
  <c r="B48" i="1" s="1"/>
  <c r="B47" i="1" s="1"/>
  <c r="B46" i="1" s="1"/>
  <c r="B45" i="1" s="1"/>
  <c r="B44" i="1" s="1"/>
  <c r="B43" i="1" s="1"/>
  <c r="B42" i="1" s="1"/>
  <c r="B41" i="1" s="1"/>
  <c r="B40" i="1" s="1"/>
  <c r="B39" i="1" s="1"/>
  <c r="B38" i="1" s="1"/>
  <c r="B37" i="1" s="1"/>
  <c r="B36" i="1" s="1"/>
  <c r="C36" i="1" s="1"/>
  <c r="C50" i="1"/>
  <c r="C21" i="1"/>
  <c r="C24" i="1"/>
  <c r="C32" i="1"/>
  <c r="C31" i="1"/>
  <c r="C28" i="1"/>
  <c r="C25" i="1"/>
  <c r="C27" i="1"/>
  <c r="C19" i="1"/>
  <c r="C22" i="1"/>
  <c r="C23" i="1"/>
  <c r="C33" i="1"/>
  <c r="C20" i="1"/>
  <c r="C30" i="1"/>
  <c r="C29" i="1"/>
  <c r="C26" i="1"/>
  <c r="B22" i="2"/>
  <c r="B21" i="2"/>
  <c r="E22" i="2"/>
  <c r="E21" i="2"/>
  <c r="B26" i="2"/>
  <c r="C26" i="2" s="1"/>
  <c r="C49" i="1" l="1"/>
  <c r="C37" i="1"/>
  <c r="C43" i="1"/>
  <c r="C48" i="1"/>
  <c r="C44" i="1"/>
  <c r="C40" i="1"/>
  <c r="C42" i="1"/>
  <c r="C38" i="1"/>
  <c r="C45" i="1"/>
  <c r="C46" i="1"/>
  <c r="C41" i="1"/>
  <c r="C39" i="1"/>
  <c r="C47" i="1"/>
  <c r="B27" i="2"/>
  <c r="C27" i="2" s="1"/>
  <c r="B28" i="2" l="1"/>
  <c r="C28" i="2" s="1"/>
  <c r="B29" i="2" l="1"/>
  <c r="C29" i="2" s="1"/>
  <c r="B30" i="2" l="1"/>
  <c r="C30" i="2" s="1"/>
  <c r="B31" i="2" l="1"/>
  <c r="C31" i="2" s="1"/>
  <c r="B32" i="2" l="1"/>
  <c r="C32" i="2" s="1"/>
  <c r="B33" i="2" l="1"/>
  <c r="C33" i="2" s="1"/>
  <c r="B34" i="2" l="1"/>
  <c r="C34" i="2" s="1"/>
  <c r="B35" i="2" l="1"/>
  <c r="C35" i="2" s="1"/>
  <c r="B36" i="2" l="1"/>
  <c r="C36" i="2" s="1"/>
  <c r="B37" i="2" l="1"/>
  <c r="C37" i="2" s="1"/>
  <c r="B38" i="2" l="1"/>
  <c r="C38" i="2" s="1"/>
  <c r="B39" i="2" l="1"/>
  <c r="C39" i="2" s="1"/>
  <c r="B40" i="2" l="1"/>
  <c r="C40" i="2" s="1"/>
  <c r="B41" i="2" l="1"/>
  <c r="C41" i="2" s="1"/>
  <c r="B42" i="2" l="1"/>
  <c r="C42" i="2" s="1"/>
  <c r="B43" i="2" l="1"/>
  <c r="C43" i="2" s="1"/>
  <c r="B44" i="2" l="1"/>
  <c r="C44" i="2" s="1"/>
  <c r="B45" i="2" l="1"/>
  <c r="C45" i="2" s="1"/>
  <c r="B46" i="2" l="1"/>
  <c r="C46" i="2" s="1"/>
  <c r="B47" i="2" l="1"/>
  <c r="C47" i="2" s="1"/>
  <c r="B48" i="2" l="1"/>
  <c r="C48" i="2" s="1"/>
  <c r="B49" i="2" l="1"/>
  <c r="C49" i="2" s="1"/>
  <c r="B50" i="2" l="1"/>
  <c r="C50" i="2" s="1"/>
  <c r="B51" i="2" l="1"/>
  <c r="C51" i="2" s="1"/>
  <c r="B52" i="2" l="1"/>
  <c r="C52" i="2" s="1"/>
  <c r="B53" i="2" l="1"/>
  <c r="C53" i="2" s="1"/>
  <c r="B54" i="2" l="1"/>
  <c r="C54" i="2" s="1"/>
  <c r="B55" i="2" l="1"/>
  <c r="C55" i="2" s="1"/>
</calcChain>
</file>

<file path=xl/sharedStrings.xml><?xml version="1.0" encoding="utf-8"?>
<sst xmlns="http://schemas.openxmlformats.org/spreadsheetml/2006/main" count="122" uniqueCount="72">
  <si>
    <t>Min Value in Feet</t>
  </si>
  <si>
    <t>US Feet</t>
  </si>
  <si>
    <t>Meters</t>
  </si>
  <si>
    <t>Max Value in Feet</t>
  </si>
  <si>
    <t>Range</t>
  </si>
  <si>
    <t>30 Colors / 31 Intervals 0 at center</t>
  </si>
  <si>
    <t>US Feet Entry</t>
  </si>
  <si>
    <t>Metric Entry</t>
  </si>
  <si>
    <t>Comments</t>
  </si>
  <si>
    <t>Match lowest and Highest Value</t>
  </si>
  <si>
    <t>US Feet Multipliers</t>
  </si>
  <si>
    <t>Metric Multipliers</t>
  </si>
  <si>
    <t>Number of Intervals</t>
  </si>
  <si>
    <t>Number of cells</t>
  </si>
  <si>
    <t>Computed Min Value</t>
  </si>
  <si>
    <t>Computed Max Value</t>
  </si>
  <si>
    <t>Computed Interval</t>
  </si>
  <si>
    <t>Set Interval</t>
  </si>
  <si>
    <t>Computed Range</t>
  </si>
  <si>
    <t>Cut Fill Map Color Range Computations</t>
  </si>
  <si>
    <t>US Feet Intervals</t>
  </si>
  <si>
    <t>Metric Intervals</t>
  </si>
  <si>
    <t>Elevation Map Color Range Computations</t>
  </si>
  <si>
    <t>Computes Diff * 1.2 to give good range</t>
  </si>
  <si>
    <t>Rounds down to nearest 10</t>
  </si>
  <si>
    <t>Computes from Min + Computed Range</t>
  </si>
  <si>
    <t>Adjusted Computed Range</t>
  </si>
  <si>
    <t>Input your desired interval</t>
  </si>
  <si>
    <t>Input your desired number of values</t>
  </si>
  <si>
    <t>Computed number of colors</t>
  </si>
  <si>
    <t>Surface or project min elevation</t>
  </si>
  <si>
    <t>Surface or project max elevation</t>
  </si>
  <si>
    <t>Metric Values</t>
  </si>
  <si>
    <t>For CF Maps</t>
  </si>
  <si>
    <t>CF Map Range</t>
  </si>
  <si>
    <t>Enter Max Cut or Fill Value</t>
  </si>
  <si>
    <t>Lowest</t>
  </si>
  <si>
    <t>Color #</t>
  </si>
  <si>
    <t>Highest</t>
  </si>
  <si>
    <t>Foot Value</t>
  </si>
  <si>
    <t>US Ft to Meter</t>
  </si>
  <si>
    <t>Metric Value</t>
  </si>
  <si>
    <t>RGB Values</t>
  </si>
  <si>
    <t>180,0.0</t>
  </si>
  <si>
    <t>255,0,0</t>
  </si>
  <si>
    <t>0,0,100</t>
  </si>
  <si>
    <t>0,20,180</t>
  </si>
  <si>
    <t>0,20,255</t>
  </si>
  <si>
    <t>Copy To Here (Paste Values)</t>
  </si>
  <si>
    <t>Varies</t>
  </si>
  <si>
    <t>Even</t>
  </si>
  <si>
    <t>As Built RGB Values</t>
  </si>
  <si>
    <t>US Ft - As Built Map Ranges Created</t>
  </si>
  <si>
    <t>US Ft - CF Map Ranges Created</t>
  </si>
  <si>
    <t>Zero Band Width</t>
  </si>
  <si>
    <t>RGB Example</t>
  </si>
  <si>
    <t>220,0,0</t>
  </si>
  <si>
    <t>255,45,45</t>
  </si>
  <si>
    <t>255,62,62</t>
  </si>
  <si>
    <t>255,70,70</t>
  </si>
  <si>
    <t>255,80,80</t>
  </si>
  <si>
    <t>255,90,90</t>
  </si>
  <si>
    <t>0,255,0</t>
  </si>
  <si>
    <t>87,87,255</t>
  </si>
  <si>
    <t>70,70,255</t>
  </si>
  <si>
    <t>52,52,255</t>
  </si>
  <si>
    <t>35,35,255</t>
  </si>
  <si>
    <t>17,17,255</t>
  </si>
  <si>
    <t>0,0,255</t>
  </si>
  <si>
    <t>0,0,220</t>
  </si>
  <si>
    <t>0,0,190</t>
  </si>
  <si>
    <t>30 +1 Colors / 32 Intervals 2 Green at center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</si>
</sst>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0000"/>
    <numFmt numFmtId="165" formatCode="0.000000"/>
    <numFmt numFmtId="166" formatCode="0.000"/>
    <numFmt numFmtId="167" formatCode="0.000000000"/>
    <numFmt numFmtId="168" formatCode="0.000000000000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818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2" borderId="1" xfId="0" applyFill="1" applyBorder="1"/>
    <xf numFmtId="0" fontId="0" fillId="0" borderId="1" xfId="0" applyBorder="1"/>
    <xf numFmtId="0" fontId="0" fillId="4" borderId="1" xfId="0" applyFill="1" applyBorder="1"/>
    <xf numFmtId="0" fontId="0" fillId="0" borderId="1" xfId="0" applyBorder="1" applyAlignment="1">
      <alignment horizontal="center"/>
    </xf>
    <xf numFmtId="0" fontId="0" fillId="0" borderId="1" xfId="0" applyFill="1" applyBorder="1"/>
    <xf numFmtId="166" fontId="0" fillId="0" borderId="1" xfId="0" applyNumberFormat="1" applyFill="1" applyBorder="1"/>
    <xf numFmtId="2" fontId="0" fillId="0" borderId="1" xfId="0" applyNumberFormat="1" applyFill="1" applyBorder="1"/>
    <xf numFmtId="166" fontId="0" fillId="0" borderId="1" xfId="0" applyNumberFormat="1" applyBorder="1"/>
    <xf numFmtId="2" fontId="0" fillId="0" borderId="1" xfId="0" applyNumberFormat="1" applyBorder="1"/>
    <xf numFmtId="2" fontId="0" fillId="2" borderId="1" xfId="0" applyNumberFormat="1" applyFill="1" applyBorder="1"/>
    <xf numFmtId="166" fontId="0" fillId="2" borderId="1" xfId="0" applyNumberFormat="1" applyFill="1" applyBorder="1"/>
    <xf numFmtId="2" fontId="0" fillId="4" borderId="1" xfId="0" applyNumberFormat="1" applyFill="1" applyBorder="1"/>
    <xf numFmtId="166" fontId="0" fillId="4" borderId="1" xfId="0" applyNumberFormat="1" applyFill="1" applyBorder="1"/>
    <xf numFmtId="0" fontId="1" fillId="3" borderId="2" xfId="0" applyFont="1" applyFill="1" applyBorder="1"/>
    <xf numFmtId="0" fontId="1" fillId="3" borderId="2" xfId="0" applyFont="1" applyFill="1" applyBorder="1" applyAlignment="1">
      <alignment horizontal="center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166" fontId="0" fillId="5" borderId="1" xfId="0" applyNumberFormat="1" applyFill="1" applyBorder="1"/>
    <xf numFmtId="164" fontId="0" fillId="0" borderId="1" xfId="0" applyNumberFormat="1" applyBorder="1"/>
    <xf numFmtId="167" fontId="0" fillId="0" borderId="0" xfId="0" applyNumberFormat="1"/>
    <xf numFmtId="165" fontId="0" fillId="5" borderId="1" xfId="0" applyNumberFormat="1" applyFill="1" applyBorder="1"/>
    <xf numFmtId="168" fontId="0" fillId="7" borderId="1" xfId="0" applyNumberFormat="1" applyFill="1" applyBorder="1"/>
    <xf numFmtId="0" fontId="0" fillId="7" borderId="1" xfId="0" applyFill="1" applyBorder="1"/>
    <xf numFmtId="165" fontId="0" fillId="0" borderId="1" xfId="0" applyNumberFormat="1" applyBorder="1"/>
    <xf numFmtId="0" fontId="0" fillId="7" borderId="1" xfId="0" applyFill="1" applyBorder="1" applyAlignment="1">
      <alignment horizontal="center"/>
    </xf>
    <xf numFmtId="3" fontId="0" fillId="7" borderId="1" xfId="0" applyNumberForma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6" borderId="1" xfId="0" applyFill="1" applyBorder="1"/>
    <xf numFmtId="0" fontId="0" fillId="8" borderId="1" xfId="0" applyFill="1" applyBorder="1"/>
    <xf numFmtId="0" fontId="0" fillId="9" borderId="1" xfId="0" applyFill="1" applyBorder="1"/>
    <xf numFmtId="165" fontId="0" fillId="4" borderId="1" xfId="0" applyNumberFormat="1" applyFill="1" applyBorder="1"/>
    <xf numFmtId="3" fontId="0" fillId="4" borderId="1" xfId="0" applyNumberForma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166" fontId="0" fillId="7" borderId="1" xfId="0" applyNumberFormat="1" applyFill="1" applyBorder="1"/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10" borderId="1" xfId="0" applyFont="1" applyFill="1" applyBorder="1" applyAlignment="1">
      <alignment horizontal="center"/>
    </xf>
    <xf numFmtId="2" fontId="0" fillId="10" borderId="1" xfId="0" applyNumberFormat="1" applyFill="1" applyBorder="1"/>
    <xf numFmtId="165" fontId="0" fillId="10" borderId="1" xfId="0" applyNumberFormat="1" applyFill="1" applyBorder="1"/>
    <xf numFmtId="0" fontId="0" fillId="10" borderId="1" xfId="0" applyFill="1" applyBorder="1"/>
    <xf numFmtId="166" fontId="0" fillId="10" borderId="1" xfId="0" applyNumberFormat="1" applyFill="1" applyBorder="1"/>
    <xf numFmtId="0" fontId="0" fillId="10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8181"/>
      <color rgb="FFFA997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00"/>
  <sheetViews>
    <sheetView workbookViewId="0">
      <selection activeCell="G59" sqref="G59"/>
    </sheetView>
  </sheetViews>
  <sheetFormatPr defaultRowHeight="14.25" x14ac:dyDescent="0.45"/>
  <cols>
    <col min="1" max="1" width="22" customWidth="1"/>
    <col min="2" max="2" width="13" customWidth="1"/>
    <col min="3" max="3" width="18.53125" customWidth="1"/>
    <col min="5" max="5" width="13" customWidth="1"/>
    <col min="7" max="7" width="36.53125" customWidth="1"/>
    <col min="10" max="10" width="20.6640625" customWidth="1"/>
    <col min="11" max="11" width="22.86328125" customWidth="1"/>
    <col min="16" max="16" width="11.53125" bestFit="1" customWidth="1"/>
  </cols>
  <sheetData>
    <row r="1" spans="1:16" ht="23.25" x14ac:dyDescent="0.7">
      <c r="A1" s="38" t="s">
        <v>22</v>
      </c>
      <c r="B1" s="39"/>
      <c r="C1" s="39"/>
      <c r="D1" s="39"/>
      <c r="E1" s="39"/>
      <c r="F1" s="39"/>
      <c r="G1" s="39"/>
      <c r="H1" s="39"/>
      <c r="I1" s="39"/>
      <c r="J1" s="39"/>
      <c r="K1" s="40"/>
    </row>
    <row r="2" spans="1:16" x14ac:dyDescent="0.45">
      <c r="A2" s="17"/>
      <c r="B2" s="41" t="s">
        <v>6</v>
      </c>
      <c r="C2" s="41"/>
      <c r="D2" s="17"/>
      <c r="E2" s="18" t="s">
        <v>7</v>
      </c>
      <c r="F2" s="17"/>
      <c r="G2" s="18" t="s">
        <v>8</v>
      </c>
      <c r="J2" s="18" t="s">
        <v>20</v>
      </c>
      <c r="K2" s="18" t="s">
        <v>21</v>
      </c>
    </row>
    <row r="3" spans="1:16" x14ac:dyDescent="0.45">
      <c r="A3" s="19"/>
      <c r="B3" s="20" t="s">
        <v>1</v>
      </c>
      <c r="C3" s="20" t="s">
        <v>2</v>
      </c>
      <c r="D3" s="19"/>
      <c r="E3" s="20" t="s">
        <v>2</v>
      </c>
      <c r="F3" s="19"/>
      <c r="G3" s="19"/>
      <c r="J3" s="7">
        <v>0.01</v>
      </c>
      <c r="K3" s="7">
        <v>0.01</v>
      </c>
    </row>
    <row r="4" spans="1:16" x14ac:dyDescent="0.45">
      <c r="A4" s="19" t="s">
        <v>0</v>
      </c>
      <c r="B4" s="13">
        <v>-30</v>
      </c>
      <c r="C4" s="11">
        <f>B4*0.304800609601219</f>
        <v>-9.1440182880365697</v>
      </c>
      <c r="D4" s="5"/>
      <c r="E4" s="14">
        <v>-30</v>
      </c>
      <c r="F4" s="5"/>
      <c r="G4" s="5" t="s">
        <v>30</v>
      </c>
      <c r="J4" s="7">
        <v>0.02</v>
      </c>
      <c r="K4" s="7">
        <v>0.02</v>
      </c>
    </row>
    <row r="5" spans="1:16" x14ac:dyDescent="0.45">
      <c r="A5" s="19" t="s">
        <v>3</v>
      </c>
      <c r="B5" s="13">
        <v>50</v>
      </c>
      <c r="C5" s="11">
        <f>B5*0.304800609601219</f>
        <v>15.240030480060952</v>
      </c>
      <c r="D5" s="5"/>
      <c r="E5" s="14">
        <v>50</v>
      </c>
      <c r="F5" s="5"/>
      <c r="G5" s="5" t="s">
        <v>31</v>
      </c>
      <c r="J5" s="7">
        <v>2.5000000000000001E-2</v>
      </c>
      <c r="K5" s="7">
        <v>2.5000000000000001E-2</v>
      </c>
    </row>
    <row r="6" spans="1:16" x14ac:dyDescent="0.45">
      <c r="A6" s="19" t="s">
        <v>4</v>
      </c>
      <c r="B6" s="10">
        <f>(B5-B4)*1.2</f>
        <v>96</v>
      </c>
      <c r="C6" s="11">
        <f>B6*0.304800609601219</f>
        <v>29.260858521717026</v>
      </c>
      <c r="D6" s="5"/>
      <c r="E6" s="9">
        <f>(E5-E4)*1.2</f>
        <v>96</v>
      </c>
      <c r="F6" s="5"/>
      <c r="G6" s="5" t="s">
        <v>23</v>
      </c>
      <c r="J6" s="7">
        <v>0.05</v>
      </c>
      <c r="K6" s="7">
        <v>0.05</v>
      </c>
    </row>
    <row r="7" spans="1:16" x14ac:dyDescent="0.45">
      <c r="A7" s="19" t="s">
        <v>13</v>
      </c>
      <c r="B7" s="4">
        <v>31</v>
      </c>
      <c r="C7" s="11"/>
      <c r="D7" s="5"/>
      <c r="E7" s="4">
        <v>31</v>
      </c>
      <c r="F7" s="5"/>
      <c r="G7" s="5" t="s">
        <v>28</v>
      </c>
      <c r="J7" s="7">
        <v>0.1</v>
      </c>
      <c r="K7" s="7">
        <v>0.1</v>
      </c>
    </row>
    <row r="8" spans="1:16" x14ac:dyDescent="0.45">
      <c r="A8" s="19" t="s">
        <v>12</v>
      </c>
      <c r="B8" s="8">
        <f>B7-1</f>
        <v>30</v>
      </c>
      <c r="C8" s="11"/>
      <c r="D8" s="5"/>
      <c r="E8" s="8">
        <f>E7-1</f>
        <v>30</v>
      </c>
      <c r="F8" s="5"/>
      <c r="G8" s="5" t="s">
        <v>29</v>
      </c>
      <c r="J8" s="7">
        <v>0.2</v>
      </c>
      <c r="K8" s="7">
        <v>0.2</v>
      </c>
    </row>
    <row r="9" spans="1:16" x14ac:dyDescent="0.45">
      <c r="A9" s="19" t="s">
        <v>16</v>
      </c>
      <c r="B9" s="10">
        <f>B6/B8</f>
        <v>3.2</v>
      </c>
      <c r="C9" s="11">
        <f>B9*0.304800609601219</f>
        <v>0.97536195072390086</v>
      </c>
      <c r="D9" s="5"/>
      <c r="E9" s="9">
        <f>E6/30</f>
        <v>3.2</v>
      </c>
      <c r="F9" s="5"/>
      <c r="G9" s="5" t="s">
        <v>5</v>
      </c>
      <c r="J9" s="7">
        <v>0.25</v>
      </c>
      <c r="K9" s="7">
        <v>0.25</v>
      </c>
    </row>
    <row r="10" spans="1:16" x14ac:dyDescent="0.45">
      <c r="A10" s="19" t="s">
        <v>17</v>
      </c>
      <c r="B10" s="13">
        <v>3.5</v>
      </c>
      <c r="C10" s="5"/>
      <c r="D10" s="5"/>
      <c r="E10" s="14">
        <v>2.5</v>
      </c>
      <c r="F10" s="5"/>
      <c r="G10" s="5" t="s">
        <v>27</v>
      </c>
      <c r="J10" s="7">
        <v>0.5</v>
      </c>
      <c r="K10" s="7">
        <v>0.5</v>
      </c>
    </row>
    <row r="11" spans="1:16" x14ac:dyDescent="0.45">
      <c r="A11" s="19" t="s">
        <v>18</v>
      </c>
      <c r="B11" s="10">
        <f>B10*B8</f>
        <v>105</v>
      </c>
      <c r="C11" s="5"/>
      <c r="D11" s="5"/>
      <c r="E11" s="9">
        <f>E10*E8</f>
        <v>75</v>
      </c>
      <c r="F11" s="5"/>
      <c r="G11" s="5" t="s">
        <v>26</v>
      </c>
      <c r="J11" s="7">
        <v>1</v>
      </c>
      <c r="K11" s="7">
        <v>1</v>
      </c>
    </row>
    <row r="12" spans="1:16" x14ac:dyDescent="0.45">
      <c r="A12" s="19" t="s">
        <v>14</v>
      </c>
      <c r="B12" s="15">
        <f>ROUNDDOWN(B4,-1)</f>
        <v>-30</v>
      </c>
      <c r="C12" s="5"/>
      <c r="D12" s="5"/>
      <c r="E12" s="16">
        <f>ROUNDDOWN(E4,-1)</f>
        <v>-30</v>
      </c>
      <c r="F12" s="5"/>
      <c r="G12" s="5" t="s">
        <v>24</v>
      </c>
      <c r="J12" s="7">
        <v>2</v>
      </c>
      <c r="K12" s="7">
        <v>2</v>
      </c>
    </row>
    <row r="13" spans="1:16" x14ac:dyDescent="0.45">
      <c r="A13" s="19" t="s">
        <v>15</v>
      </c>
      <c r="B13" s="15">
        <f>B12+B11</f>
        <v>75</v>
      </c>
      <c r="C13" s="5"/>
      <c r="D13" s="5"/>
      <c r="E13" s="16">
        <f>E12+E11</f>
        <v>45</v>
      </c>
      <c r="F13" s="5"/>
      <c r="G13" s="5" t="s">
        <v>25</v>
      </c>
      <c r="J13" s="7">
        <v>2.5</v>
      </c>
      <c r="K13" s="7">
        <v>2.5</v>
      </c>
    </row>
    <row r="14" spans="1:16" x14ac:dyDescent="0.45">
      <c r="A14" s="2"/>
      <c r="B14" s="6"/>
      <c r="C14" s="5"/>
      <c r="D14" s="5"/>
      <c r="E14" s="5"/>
      <c r="F14" s="5"/>
      <c r="G14" s="5"/>
      <c r="J14" s="7">
        <v>5</v>
      </c>
      <c r="K14" s="7">
        <v>5</v>
      </c>
    </row>
    <row r="15" spans="1:16" x14ac:dyDescent="0.45">
      <c r="A15" s="19" t="s">
        <v>33</v>
      </c>
      <c r="B15" s="6"/>
      <c r="C15" s="5"/>
      <c r="D15" s="5"/>
      <c r="E15" s="19" t="s">
        <v>33</v>
      </c>
      <c r="F15" s="5"/>
      <c r="G15" s="5"/>
      <c r="J15" s="7">
        <v>10</v>
      </c>
      <c r="K15" s="7">
        <v>10</v>
      </c>
      <c r="P15" s="23">
        <f>1200/3937</f>
        <v>0.30480060960121919</v>
      </c>
    </row>
    <row r="16" spans="1:16" x14ac:dyDescent="0.45">
      <c r="A16" s="2" t="s">
        <v>35</v>
      </c>
      <c r="B16" s="4">
        <v>50</v>
      </c>
      <c r="C16" s="5"/>
      <c r="D16" s="5"/>
      <c r="E16" s="4">
        <v>50</v>
      </c>
      <c r="F16" s="5"/>
      <c r="G16" s="5"/>
      <c r="J16" s="7">
        <v>20</v>
      </c>
      <c r="K16" s="7">
        <v>20</v>
      </c>
    </row>
    <row r="17" spans="1:16" x14ac:dyDescent="0.45">
      <c r="A17" s="2" t="s">
        <v>34</v>
      </c>
      <c r="B17" s="6">
        <f>B16*2</f>
        <v>100</v>
      </c>
      <c r="C17" s="5"/>
      <c r="D17" s="5"/>
      <c r="E17" s="6">
        <f>E16*2</f>
        <v>100</v>
      </c>
      <c r="F17" s="5"/>
      <c r="G17" s="5"/>
      <c r="J17" s="7">
        <v>25</v>
      </c>
      <c r="K17" s="7">
        <v>25</v>
      </c>
      <c r="P17" s="23">
        <v>0.30480060960121902</v>
      </c>
    </row>
    <row r="18" spans="1:16" x14ac:dyDescent="0.45">
      <c r="A18" s="2" t="s">
        <v>16</v>
      </c>
      <c r="B18" s="15">
        <f>B17/B8</f>
        <v>3.3333333333333335</v>
      </c>
      <c r="C18" s="5"/>
      <c r="D18" s="5"/>
      <c r="E18" s="15">
        <f>E17/E8</f>
        <v>3.3333333333333335</v>
      </c>
      <c r="F18" s="5"/>
      <c r="G18" s="5"/>
      <c r="J18" s="7">
        <v>50</v>
      </c>
      <c r="K18" s="7">
        <v>50</v>
      </c>
    </row>
    <row r="19" spans="1:16" x14ac:dyDescent="0.45">
      <c r="A19" s="2" t="s">
        <v>17</v>
      </c>
      <c r="B19" s="13">
        <v>3</v>
      </c>
      <c r="C19" s="5"/>
      <c r="D19" s="5"/>
      <c r="E19" s="13">
        <v>3</v>
      </c>
      <c r="F19" s="5"/>
      <c r="G19" s="5"/>
      <c r="J19" s="7">
        <v>100</v>
      </c>
      <c r="K19" s="7">
        <v>100</v>
      </c>
    </row>
    <row r="20" spans="1:16" x14ac:dyDescent="0.45">
      <c r="A20" s="2" t="s">
        <v>18</v>
      </c>
      <c r="B20" s="10">
        <f>B19*B8</f>
        <v>90</v>
      </c>
      <c r="C20" s="5"/>
      <c r="D20" s="5"/>
      <c r="E20" s="10">
        <f>E19*E8</f>
        <v>90</v>
      </c>
      <c r="F20" s="5"/>
      <c r="G20" s="5"/>
      <c r="J20" s="7"/>
      <c r="K20" s="7"/>
    </row>
    <row r="21" spans="1:16" x14ac:dyDescent="0.45">
      <c r="A21" s="2" t="s">
        <v>14</v>
      </c>
      <c r="B21" s="10">
        <f>-(B20/2)</f>
        <v>-45</v>
      </c>
      <c r="C21" s="5"/>
      <c r="D21" s="5"/>
      <c r="E21" s="10">
        <f>-(E20/2)</f>
        <v>-45</v>
      </c>
      <c r="F21" s="5"/>
      <c r="G21" s="5"/>
      <c r="J21" s="5"/>
      <c r="K21" s="5"/>
    </row>
    <row r="22" spans="1:16" x14ac:dyDescent="0.45">
      <c r="A22" s="2" t="s">
        <v>15</v>
      </c>
      <c r="B22" s="10">
        <f>B20/2</f>
        <v>45</v>
      </c>
      <c r="C22" s="5"/>
      <c r="D22" s="5"/>
      <c r="E22" s="10">
        <f>E20/2</f>
        <v>45</v>
      </c>
      <c r="F22" s="5"/>
      <c r="G22" s="5"/>
    </row>
    <row r="23" spans="1:16" x14ac:dyDescent="0.45">
      <c r="A23" s="2"/>
      <c r="B23" s="6"/>
      <c r="C23" s="5"/>
      <c r="D23" s="5"/>
      <c r="E23" s="5"/>
      <c r="F23" s="5"/>
      <c r="G23" s="5"/>
    </row>
    <row r="24" spans="1:16" x14ac:dyDescent="0.45">
      <c r="A24" s="2"/>
      <c r="B24" s="20" t="s">
        <v>1</v>
      </c>
      <c r="C24" s="20" t="s">
        <v>32</v>
      </c>
      <c r="D24" s="19"/>
      <c r="E24" s="19" t="s">
        <v>32</v>
      </c>
      <c r="F24" s="19"/>
      <c r="G24" s="19"/>
    </row>
    <row r="25" spans="1:16" x14ac:dyDescent="0.45">
      <c r="A25" s="2"/>
      <c r="B25" s="12">
        <f>B12</f>
        <v>-30</v>
      </c>
      <c r="C25" s="22">
        <f>B25*0.304800609601219</f>
        <v>-9.1440182880365697</v>
      </c>
      <c r="D25" s="5"/>
      <c r="E25" s="11">
        <f>E12</f>
        <v>-30</v>
      </c>
      <c r="F25" s="5"/>
      <c r="G25" s="5"/>
      <c r="L25" s="1"/>
    </row>
    <row r="26" spans="1:16" x14ac:dyDescent="0.45">
      <c r="A26" s="20">
        <v>1</v>
      </c>
      <c r="B26" s="12">
        <f>B25+$B$10</f>
        <v>-26.5</v>
      </c>
      <c r="C26" s="22">
        <f t="shared" ref="C26:C55" si="0">B26*0.304800609601219</f>
        <v>-8.0772161544323033</v>
      </c>
      <c r="D26" s="5"/>
      <c r="E26" s="11">
        <f>E25+$E$10</f>
        <v>-27.5</v>
      </c>
      <c r="F26" s="5"/>
      <c r="G26" s="5"/>
    </row>
    <row r="27" spans="1:16" x14ac:dyDescent="0.45">
      <c r="A27" s="20">
        <v>2</v>
      </c>
      <c r="B27" s="12">
        <f t="shared" ref="B27:B55" si="1">B26+$B$10</f>
        <v>-23</v>
      </c>
      <c r="C27" s="22">
        <f t="shared" si="0"/>
        <v>-7.010414020828037</v>
      </c>
      <c r="D27" s="5"/>
      <c r="E27" s="11">
        <f t="shared" ref="E27:E55" si="2">E26+$E$10</f>
        <v>-25</v>
      </c>
      <c r="F27" s="5"/>
      <c r="G27" s="5"/>
    </row>
    <row r="28" spans="1:16" x14ac:dyDescent="0.45">
      <c r="A28" s="20">
        <v>3</v>
      </c>
      <c r="B28" s="12">
        <f t="shared" si="1"/>
        <v>-19.5</v>
      </c>
      <c r="C28" s="22">
        <f t="shared" si="0"/>
        <v>-5.9436118872237707</v>
      </c>
      <c r="D28" s="5"/>
      <c r="E28" s="11">
        <f t="shared" si="2"/>
        <v>-22.5</v>
      </c>
      <c r="F28" s="5"/>
      <c r="G28" s="5"/>
      <c r="K28" s="22">
        <v>0</v>
      </c>
    </row>
    <row r="29" spans="1:16" x14ac:dyDescent="0.45">
      <c r="A29" s="20">
        <v>4</v>
      </c>
      <c r="B29" s="12">
        <f t="shared" si="1"/>
        <v>-16</v>
      </c>
      <c r="C29" s="22">
        <f t="shared" si="0"/>
        <v>-4.8768097536195043</v>
      </c>
      <c r="D29" s="5"/>
      <c r="E29" s="11">
        <f t="shared" si="2"/>
        <v>-20</v>
      </c>
      <c r="F29" s="5"/>
      <c r="G29" s="5"/>
      <c r="K29" s="22">
        <v>1.5240030480061</v>
      </c>
    </row>
    <row r="30" spans="1:16" x14ac:dyDescent="0.45">
      <c r="A30" s="20">
        <v>5</v>
      </c>
      <c r="B30" s="12">
        <f t="shared" si="1"/>
        <v>-12.5</v>
      </c>
      <c r="C30" s="22">
        <f t="shared" si="0"/>
        <v>-3.810007620015238</v>
      </c>
      <c r="D30" s="5"/>
      <c r="E30" s="11">
        <f t="shared" si="2"/>
        <v>-17.5</v>
      </c>
      <c r="F30" s="5"/>
      <c r="G30" s="5"/>
      <c r="K30" s="22">
        <v>3.0480060960121902</v>
      </c>
    </row>
    <row r="31" spans="1:16" x14ac:dyDescent="0.45">
      <c r="A31" s="20">
        <v>6</v>
      </c>
      <c r="B31" s="12">
        <f t="shared" si="1"/>
        <v>-9</v>
      </c>
      <c r="C31" s="22">
        <f t="shared" si="0"/>
        <v>-2.7432054864109712</v>
      </c>
      <c r="D31" s="5"/>
      <c r="E31" s="11">
        <f t="shared" si="2"/>
        <v>-15</v>
      </c>
      <c r="F31" s="5"/>
      <c r="G31" s="5"/>
      <c r="K31" s="22">
        <v>4.5720091440182804</v>
      </c>
    </row>
    <row r="32" spans="1:16" x14ac:dyDescent="0.45">
      <c r="A32" s="20">
        <v>7</v>
      </c>
      <c r="B32" s="12">
        <f t="shared" si="1"/>
        <v>-5.5</v>
      </c>
      <c r="C32" s="22">
        <f t="shared" si="0"/>
        <v>-1.6764033528067046</v>
      </c>
      <c r="D32" s="5"/>
      <c r="E32" s="11">
        <f t="shared" si="2"/>
        <v>-12.5</v>
      </c>
      <c r="F32" s="5"/>
      <c r="G32" s="5"/>
      <c r="K32" s="22">
        <v>6.0960121920243804</v>
      </c>
    </row>
    <row r="33" spans="1:11" x14ac:dyDescent="0.45">
      <c r="A33" s="20">
        <v>8</v>
      </c>
      <c r="B33" s="12">
        <f t="shared" si="1"/>
        <v>-2</v>
      </c>
      <c r="C33" s="22">
        <f t="shared" si="0"/>
        <v>-0.60960121920243804</v>
      </c>
      <c r="D33" s="5"/>
      <c r="E33" s="11">
        <f t="shared" si="2"/>
        <v>-10</v>
      </c>
      <c r="F33" s="5"/>
      <c r="G33" s="5"/>
      <c r="K33" s="22">
        <v>7.6200152400304804</v>
      </c>
    </row>
    <row r="34" spans="1:11" x14ac:dyDescent="0.45">
      <c r="A34" s="20">
        <v>9</v>
      </c>
      <c r="B34" s="12">
        <f t="shared" si="1"/>
        <v>1.5</v>
      </c>
      <c r="C34" s="22">
        <f t="shared" si="0"/>
        <v>0.45720091440182853</v>
      </c>
      <c r="D34" s="5"/>
      <c r="E34" s="11">
        <f t="shared" si="2"/>
        <v>-7.5</v>
      </c>
      <c r="F34" s="5"/>
      <c r="G34" s="5"/>
      <c r="K34" s="22">
        <v>9.1440182880365697</v>
      </c>
    </row>
    <row r="35" spans="1:11" x14ac:dyDescent="0.45">
      <c r="A35" s="20">
        <v>10</v>
      </c>
      <c r="B35" s="12">
        <f t="shared" si="1"/>
        <v>5</v>
      </c>
      <c r="C35" s="22">
        <f t="shared" si="0"/>
        <v>1.5240030480060951</v>
      </c>
      <c r="D35" s="5"/>
      <c r="E35" s="11">
        <f t="shared" si="2"/>
        <v>-5</v>
      </c>
      <c r="F35" s="5"/>
      <c r="G35" s="5"/>
      <c r="K35" s="22">
        <v>10.668021336042701</v>
      </c>
    </row>
    <row r="36" spans="1:11" x14ac:dyDescent="0.45">
      <c r="A36" s="20">
        <v>11</v>
      </c>
      <c r="B36" s="12">
        <f t="shared" si="1"/>
        <v>8.5</v>
      </c>
      <c r="C36" s="22">
        <f t="shared" si="0"/>
        <v>2.5908051816103619</v>
      </c>
      <c r="D36" s="5"/>
      <c r="E36" s="11">
        <f t="shared" si="2"/>
        <v>-2.5</v>
      </c>
      <c r="F36" s="5"/>
      <c r="G36" s="5"/>
      <c r="K36" s="22">
        <v>12.1920243840488</v>
      </c>
    </row>
    <row r="37" spans="1:11" x14ac:dyDescent="0.45">
      <c r="A37" s="20">
        <v>12</v>
      </c>
      <c r="B37" s="12">
        <f t="shared" si="1"/>
        <v>12</v>
      </c>
      <c r="C37" s="22">
        <f t="shared" si="0"/>
        <v>3.6576073152146282</v>
      </c>
      <c r="D37" s="5"/>
      <c r="E37" s="11">
        <f t="shared" si="2"/>
        <v>0</v>
      </c>
      <c r="F37" s="5"/>
      <c r="G37" s="5"/>
      <c r="K37" s="22">
        <v>13.716027432054901</v>
      </c>
    </row>
    <row r="38" spans="1:11" x14ac:dyDescent="0.45">
      <c r="A38" s="20">
        <v>13</v>
      </c>
      <c r="B38" s="12">
        <f t="shared" si="1"/>
        <v>15.5</v>
      </c>
      <c r="C38" s="22">
        <f t="shared" si="0"/>
        <v>4.7244094488188946</v>
      </c>
      <c r="D38" s="5"/>
      <c r="E38" s="11">
        <f t="shared" si="2"/>
        <v>2.5</v>
      </c>
      <c r="F38" s="5"/>
      <c r="G38" s="5"/>
      <c r="K38" s="22">
        <v>15.240030480061</v>
      </c>
    </row>
    <row r="39" spans="1:11" x14ac:dyDescent="0.45">
      <c r="A39" s="20">
        <v>14</v>
      </c>
      <c r="B39" s="12">
        <f t="shared" si="1"/>
        <v>19</v>
      </c>
      <c r="C39" s="22">
        <f t="shared" si="0"/>
        <v>5.7912115824231609</v>
      </c>
      <c r="D39" s="5"/>
      <c r="E39" s="11">
        <f t="shared" si="2"/>
        <v>5</v>
      </c>
      <c r="F39" s="5"/>
      <c r="G39" s="5"/>
      <c r="K39" s="22">
        <v>16.764033528066999</v>
      </c>
    </row>
    <row r="40" spans="1:11" x14ac:dyDescent="0.45">
      <c r="A40" s="20">
        <v>15</v>
      </c>
      <c r="B40" s="12">
        <f t="shared" si="1"/>
        <v>22.5</v>
      </c>
      <c r="C40" s="22">
        <f t="shared" si="0"/>
        <v>6.8580137160274282</v>
      </c>
      <c r="D40" s="5"/>
      <c r="E40" s="11">
        <f t="shared" si="2"/>
        <v>7.5</v>
      </c>
      <c r="F40" s="5"/>
      <c r="G40" s="5"/>
      <c r="K40" s="22">
        <v>18.2880365760731</v>
      </c>
    </row>
    <row r="41" spans="1:11" x14ac:dyDescent="0.45">
      <c r="A41" s="20">
        <v>16</v>
      </c>
      <c r="B41" s="12">
        <f t="shared" si="1"/>
        <v>26</v>
      </c>
      <c r="C41" s="22">
        <f t="shared" si="0"/>
        <v>7.9248158496316945</v>
      </c>
      <c r="D41" s="5"/>
      <c r="E41" s="11">
        <f t="shared" si="2"/>
        <v>10</v>
      </c>
      <c r="F41" s="5"/>
      <c r="G41" s="5"/>
      <c r="K41" s="22">
        <v>19.812039624079201</v>
      </c>
    </row>
    <row r="42" spans="1:11" x14ac:dyDescent="0.45">
      <c r="A42" s="20">
        <v>17</v>
      </c>
      <c r="B42" s="12">
        <f t="shared" si="1"/>
        <v>29.5</v>
      </c>
      <c r="C42" s="22">
        <f t="shared" si="0"/>
        <v>8.9916179832359617</v>
      </c>
      <c r="D42" s="5"/>
      <c r="E42" s="11">
        <f t="shared" si="2"/>
        <v>12.5</v>
      </c>
      <c r="F42" s="5"/>
      <c r="G42" s="5"/>
      <c r="K42" s="22">
        <v>21.336042672085298</v>
      </c>
    </row>
    <row r="43" spans="1:11" x14ac:dyDescent="0.45">
      <c r="A43" s="20">
        <v>18</v>
      </c>
      <c r="B43" s="12">
        <f t="shared" si="1"/>
        <v>33</v>
      </c>
      <c r="C43" s="22">
        <f t="shared" si="0"/>
        <v>10.058420116840228</v>
      </c>
      <c r="D43" s="5"/>
      <c r="E43" s="11">
        <f t="shared" si="2"/>
        <v>15</v>
      </c>
      <c r="F43" s="5"/>
      <c r="G43" s="5"/>
      <c r="K43" s="22">
        <v>22.860045720091399</v>
      </c>
    </row>
    <row r="44" spans="1:11" x14ac:dyDescent="0.45">
      <c r="A44" s="20">
        <v>19</v>
      </c>
      <c r="B44" s="12">
        <f t="shared" si="1"/>
        <v>36.5</v>
      </c>
      <c r="C44" s="22">
        <f t="shared" si="0"/>
        <v>11.125222250444494</v>
      </c>
      <c r="D44" s="5"/>
      <c r="E44" s="11">
        <f t="shared" si="2"/>
        <v>17.5</v>
      </c>
      <c r="F44" s="5"/>
      <c r="G44" s="5"/>
      <c r="K44" s="22">
        <v>24.3840487680975</v>
      </c>
    </row>
    <row r="45" spans="1:11" x14ac:dyDescent="0.45">
      <c r="A45" s="20">
        <v>20</v>
      </c>
      <c r="B45" s="12">
        <f t="shared" si="1"/>
        <v>40</v>
      </c>
      <c r="C45" s="22">
        <f t="shared" si="0"/>
        <v>12.192024384048761</v>
      </c>
      <c r="D45" s="5"/>
      <c r="E45" s="11">
        <f t="shared" si="2"/>
        <v>20</v>
      </c>
      <c r="F45" s="5"/>
      <c r="G45" s="5"/>
      <c r="K45" s="22">
        <v>25.908051816103601</v>
      </c>
    </row>
    <row r="46" spans="1:11" x14ac:dyDescent="0.45">
      <c r="A46" s="20">
        <v>21</v>
      </c>
      <c r="B46" s="12">
        <f t="shared" si="1"/>
        <v>43.5</v>
      </c>
      <c r="C46" s="22">
        <f t="shared" si="0"/>
        <v>13.258826517653027</v>
      </c>
      <c r="D46" s="5"/>
      <c r="E46" s="11">
        <f t="shared" si="2"/>
        <v>22.5</v>
      </c>
      <c r="F46" s="5"/>
      <c r="G46" s="5"/>
      <c r="K46" s="22">
        <v>27.432054864109698</v>
      </c>
    </row>
    <row r="47" spans="1:11" x14ac:dyDescent="0.45">
      <c r="A47" s="20">
        <v>22</v>
      </c>
      <c r="B47" s="12">
        <f t="shared" si="1"/>
        <v>47</v>
      </c>
      <c r="C47" s="22">
        <f t="shared" si="0"/>
        <v>14.325628651257293</v>
      </c>
      <c r="D47" s="5"/>
      <c r="E47" s="11">
        <f t="shared" si="2"/>
        <v>25</v>
      </c>
      <c r="F47" s="5"/>
      <c r="G47" s="5"/>
      <c r="K47" s="22">
        <v>28.956057912115799</v>
      </c>
    </row>
    <row r="48" spans="1:11" x14ac:dyDescent="0.45">
      <c r="A48" s="20">
        <v>23</v>
      </c>
      <c r="B48" s="12">
        <f t="shared" si="1"/>
        <v>50.5</v>
      </c>
      <c r="C48" s="22">
        <f t="shared" si="0"/>
        <v>15.39243078486156</v>
      </c>
      <c r="D48" s="5"/>
      <c r="E48" s="11">
        <f t="shared" si="2"/>
        <v>27.5</v>
      </c>
      <c r="F48" s="5"/>
      <c r="G48" s="5"/>
      <c r="K48" s="22">
        <v>30.4800609601219</v>
      </c>
    </row>
    <row r="49" spans="1:11" x14ac:dyDescent="0.45">
      <c r="A49" s="20">
        <v>24</v>
      </c>
      <c r="B49" s="12">
        <f t="shared" si="1"/>
        <v>54</v>
      </c>
      <c r="C49" s="22">
        <f t="shared" si="0"/>
        <v>16.459232918465826</v>
      </c>
      <c r="D49" s="5"/>
      <c r="E49" s="11">
        <f t="shared" si="2"/>
        <v>30</v>
      </c>
      <c r="F49" s="5"/>
      <c r="G49" s="5"/>
      <c r="K49" s="22">
        <v>32.004064008127997</v>
      </c>
    </row>
    <row r="50" spans="1:11" x14ac:dyDescent="0.45">
      <c r="A50" s="20">
        <v>25</v>
      </c>
      <c r="B50" s="12">
        <f t="shared" si="1"/>
        <v>57.5</v>
      </c>
      <c r="C50" s="22">
        <f t="shared" si="0"/>
        <v>17.526035052070092</v>
      </c>
      <c r="D50" s="5"/>
      <c r="E50" s="11">
        <f t="shared" si="2"/>
        <v>32.5</v>
      </c>
      <c r="F50" s="5"/>
      <c r="G50" s="5"/>
      <c r="K50" s="22">
        <v>33.528067056134098</v>
      </c>
    </row>
    <row r="51" spans="1:11" x14ac:dyDescent="0.45">
      <c r="A51" s="20">
        <v>26</v>
      </c>
      <c r="B51" s="12">
        <f t="shared" si="1"/>
        <v>61</v>
      </c>
      <c r="C51" s="22">
        <f t="shared" si="0"/>
        <v>18.592837185674359</v>
      </c>
      <c r="D51" s="5"/>
      <c r="E51" s="11">
        <f t="shared" si="2"/>
        <v>35</v>
      </c>
      <c r="F51" s="5"/>
      <c r="G51" s="5"/>
      <c r="K51" s="22">
        <v>35.052070104140199</v>
      </c>
    </row>
    <row r="52" spans="1:11" x14ac:dyDescent="0.45">
      <c r="A52" s="20">
        <v>27</v>
      </c>
      <c r="B52" s="12">
        <f t="shared" si="1"/>
        <v>64.5</v>
      </c>
      <c r="C52" s="22">
        <f t="shared" si="0"/>
        <v>19.659639319278625</v>
      </c>
      <c r="D52" s="5"/>
      <c r="E52" s="11">
        <f t="shared" si="2"/>
        <v>37.5</v>
      </c>
      <c r="F52" s="5"/>
      <c r="G52" s="5"/>
      <c r="K52" s="22">
        <v>36.5760731521463</v>
      </c>
    </row>
    <row r="53" spans="1:11" x14ac:dyDescent="0.45">
      <c r="A53" s="20">
        <v>28</v>
      </c>
      <c r="B53" s="12">
        <f t="shared" si="1"/>
        <v>68</v>
      </c>
      <c r="C53" s="22">
        <f t="shared" si="0"/>
        <v>20.726441452882895</v>
      </c>
      <c r="D53" s="5"/>
      <c r="E53" s="11">
        <f t="shared" si="2"/>
        <v>40</v>
      </c>
      <c r="F53" s="5"/>
      <c r="G53" s="5"/>
      <c r="K53" s="22">
        <v>38.100076200152401</v>
      </c>
    </row>
    <row r="54" spans="1:11" x14ac:dyDescent="0.45">
      <c r="A54" s="20">
        <v>29</v>
      </c>
      <c r="B54" s="12">
        <f t="shared" si="1"/>
        <v>71.5</v>
      </c>
      <c r="C54" s="22">
        <f t="shared" si="0"/>
        <v>21.793243586487161</v>
      </c>
      <c r="D54" s="5"/>
      <c r="E54" s="11">
        <f t="shared" si="2"/>
        <v>42.5</v>
      </c>
      <c r="F54" s="5"/>
      <c r="G54" s="5"/>
      <c r="K54" s="22">
        <v>39.624079248158502</v>
      </c>
    </row>
    <row r="55" spans="1:11" x14ac:dyDescent="0.45">
      <c r="A55" s="20">
        <v>30</v>
      </c>
      <c r="B55" s="12">
        <f t="shared" si="1"/>
        <v>75</v>
      </c>
      <c r="C55" s="22">
        <f t="shared" si="0"/>
        <v>22.860045720091428</v>
      </c>
      <c r="D55" s="5"/>
      <c r="E55" s="11">
        <f t="shared" si="2"/>
        <v>45</v>
      </c>
      <c r="F55" s="5"/>
      <c r="G55" s="5"/>
      <c r="K55" s="22">
        <v>41.148082296164603</v>
      </c>
    </row>
    <row r="56" spans="1:11" x14ac:dyDescent="0.45">
      <c r="A56" s="20">
        <v>31</v>
      </c>
      <c r="K56" s="22">
        <v>42.672085344170704</v>
      </c>
    </row>
    <row r="57" spans="1:11" x14ac:dyDescent="0.45">
      <c r="K57" s="22">
        <v>44.196088392176797</v>
      </c>
    </row>
    <row r="58" spans="1:11" x14ac:dyDescent="0.45">
      <c r="C58">
        <v>115.824231648463</v>
      </c>
      <c r="K58" s="22">
        <v>45.720091440182898</v>
      </c>
    </row>
    <row r="59" spans="1:11" x14ac:dyDescent="0.45">
      <c r="C59">
        <v>118.872237744475</v>
      </c>
    </row>
    <row r="60" spans="1:11" x14ac:dyDescent="0.45">
      <c r="C60">
        <v>121.920243840488</v>
      </c>
    </row>
    <row r="61" spans="1:11" x14ac:dyDescent="0.45">
      <c r="C61">
        <v>124.9682499365</v>
      </c>
    </row>
    <row r="62" spans="1:11" x14ac:dyDescent="0.45">
      <c r="C62">
        <v>128.01625603251199</v>
      </c>
    </row>
    <row r="63" spans="1:11" x14ac:dyDescent="0.45">
      <c r="C63">
        <v>131.06426212852401</v>
      </c>
    </row>
    <row r="64" spans="1:11" x14ac:dyDescent="0.45">
      <c r="C64">
        <v>134.112268224536</v>
      </c>
    </row>
    <row r="65" spans="3:3" x14ac:dyDescent="0.45">
      <c r="C65">
        <v>137.16027432054901</v>
      </c>
    </row>
    <row r="66" spans="3:3" x14ac:dyDescent="0.45">
      <c r="C66">
        <v>140.208280416561</v>
      </c>
    </row>
    <row r="67" spans="3:3" x14ac:dyDescent="0.45">
      <c r="C67">
        <v>143.25628651257301</v>
      </c>
    </row>
    <row r="68" spans="3:3" x14ac:dyDescent="0.45">
      <c r="C68">
        <v>146.304292608585</v>
      </c>
    </row>
    <row r="69" spans="3:3" x14ac:dyDescent="0.45">
      <c r="C69">
        <v>149.35229870459699</v>
      </c>
    </row>
    <row r="70" spans="3:3" x14ac:dyDescent="0.45">
      <c r="C70">
        <v>152.40030480061</v>
      </c>
    </row>
    <row r="71" spans="3:3" x14ac:dyDescent="0.45">
      <c r="C71">
        <v>155.44831089662199</v>
      </c>
    </row>
    <row r="72" spans="3:3" x14ac:dyDescent="0.45">
      <c r="C72">
        <v>158.49631699263401</v>
      </c>
    </row>
    <row r="73" spans="3:3" x14ac:dyDescent="0.45">
      <c r="C73">
        <v>161.544323088646</v>
      </c>
    </row>
    <row r="74" spans="3:3" x14ac:dyDescent="0.45">
      <c r="C74">
        <v>164.59232918465801</v>
      </c>
    </row>
    <row r="75" spans="3:3" x14ac:dyDescent="0.45">
      <c r="C75">
        <v>167.64033528067</v>
      </c>
    </row>
    <row r="76" spans="3:3" x14ac:dyDescent="0.45">
      <c r="C76">
        <v>170.68834137668301</v>
      </c>
    </row>
    <row r="77" spans="3:3" x14ac:dyDescent="0.45">
      <c r="C77">
        <v>173.736347472695</v>
      </c>
    </row>
    <row r="78" spans="3:3" x14ac:dyDescent="0.45">
      <c r="C78">
        <v>176.78435356870699</v>
      </c>
    </row>
    <row r="79" spans="3:3" x14ac:dyDescent="0.45">
      <c r="C79">
        <v>179.83235966471901</v>
      </c>
    </row>
    <row r="80" spans="3:3" x14ac:dyDescent="0.45">
      <c r="C80">
        <v>182.880365760731</v>
      </c>
    </row>
    <row r="81" spans="3:3" x14ac:dyDescent="0.45">
      <c r="C81">
        <v>185.92837185674401</v>
      </c>
    </row>
    <row r="82" spans="3:3" x14ac:dyDescent="0.45">
      <c r="C82">
        <v>188.976377952756</v>
      </c>
    </row>
    <row r="83" spans="3:3" x14ac:dyDescent="0.45">
      <c r="C83">
        <v>192.02438404876801</v>
      </c>
    </row>
    <row r="84" spans="3:3" x14ac:dyDescent="0.45">
      <c r="C84">
        <v>195.07239014478</v>
      </c>
    </row>
    <row r="85" spans="3:3" x14ac:dyDescent="0.45">
      <c r="C85">
        <v>198.12039624079199</v>
      </c>
    </row>
    <row r="86" spans="3:3" x14ac:dyDescent="0.45">
      <c r="C86">
        <v>201.168402336805</v>
      </c>
    </row>
    <row r="87" spans="3:3" x14ac:dyDescent="0.45">
      <c r="C87">
        <v>204.21640843281699</v>
      </c>
    </row>
    <row r="88" spans="3:3" x14ac:dyDescent="0.45">
      <c r="C88">
        <v>207.26441452882901</v>
      </c>
    </row>
    <row r="89" spans="3:3" x14ac:dyDescent="0.45">
      <c r="C89">
        <v>210.312420624841</v>
      </c>
    </row>
    <row r="90" spans="3:3" x14ac:dyDescent="0.45">
      <c r="C90">
        <v>213.36042672085301</v>
      </c>
    </row>
    <row r="91" spans="3:3" x14ac:dyDescent="0.45">
      <c r="C91">
        <v>216.408432816865</v>
      </c>
    </row>
    <row r="92" spans="3:3" x14ac:dyDescent="0.45">
      <c r="C92">
        <v>219.45643891287699</v>
      </c>
    </row>
    <row r="93" spans="3:3" x14ac:dyDescent="0.45">
      <c r="C93">
        <v>222.50444500888901</v>
      </c>
    </row>
    <row r="94" spans="3:3" x14ac:dyDescent="0.45">
      <c r="C94">
        <v>225.552451104901</v>
      </c>
    </row>
    <row r="95" spans="3:3" x14ac:dyDescent="0.45">
      <c r="C95">
        <v>228.60045720091301</v>
      </c>
    </row>
    <row r="96" spans="3:3" x14ac:dyDescent="0.45">
      <c r="C96">
        <v>231.648463296925</v>
      </c>
    </row>
    <row r="97" spans="3:3" x14ac:dyDescent="0.45">
      <c r="C97">
        <v>234.69646939293699</v>
      </c>
    </row>
    <row r="98" spans="3:3" x14ac:dyDescent="0.45">
      <c r="C98">
        <v>237.74447548894901</v>
      </c>
    </row>
    <row r="99" spans="3:3" x14ac:dyDescent="0.45">
      <c r="C99">
        <v>240.792481584961</v>
      </c>
    </row>
    <row r="100" spans="3:3" x14ac:dyDescent="0.45">
      <c r="C100">
        <v>243.84048768097301</v>
      </c>
    </row>
  </sheetData>
  <mergeCells count="2">
    <mergeCell ref="A1:K1"/>
    <mergeCell ref="B2:C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50"/>
  <sheetViews>
    <sheetView tabSelected="1" workbookViewId="0">
      <selection activeCell="A18" sqref="A18:C32"/>
    </sheetView>
  </sheetViews>
  <sheetFormatPr defaultRowHeight="14.25" x14ac:dyDescent="0.45"/>
  <cols>
    <col min="1" max="1" width="22" customWidth="1"/>
    <col min="2" max="3" width="14.6640625" customWidth="1"/>
    <col min="5" max="5" width="13" customWidth="1"/>
    <col min="7" max="7" width="38.6640625" customWidth="1"/>
    <col min="10" max="10" width="20.6640625" customWidth="1"/>
    <col min="11" max="11" width="22.86328125" customWidth="1"/>
    <col min="13" max="13" width="24.46484375" customWidth="1"/>
  </cols>
  <sheetData>
    <row r="1" spans="1:11" ht="23.25" x14ac:dyDescent="0.7">
      <c r="A1" s="38" t="s">
        <v>19</v>
      </c>
      <c r="B1" s="39"/>
      <c r="C1" s="39"/>
      <c r="D1" s="39"/>
      <c r="E1" s="39"/>
      <c r="F1" s="39"/>
      <c r="G1" s="39"/>
      <c r="H1" s="39"/>
      <c r="I1" s="39"/>
      <c r="J1" s="39"/>
      <c r="K1" s="40"/>
    </row>
    <row r="2" spans="1:11" x14ac:dyDescent="0.45">
      <c r="A2" s="17"/>
      <c r="B2" s="41" t="s">
        <v>6</v>
      </c>
      <c r="C2" s="41"/>
      <c r="D2" s="17"/>
      <c r="E2" s="18" t="s">
        <v>7</v>
      </c>
      <c r="F2" s="17"/>
      <c r="G2" s="18" t="s">
        <v>8</v>
      </c>
      <c r="J2" s="18" t="s">
        <v>10</v>
      </c>
      <c r="K2" s="18" t="s">
        <v>11</v>
      </c>
    </row>
    <row r="3" spans="1:11" x14ac:dyDescent="0.45">
      <c r="A3" s="19"/>
      <c r="B3" s="20" t="s">
        <v>1</v>
      </c>
      <c r="C3" s="20" t="s">
        <v>2</v>
      </c>
      <c r="D3" s="19"/>
      <c r="E3" s="20" t="s">
        <v>2</v>
      </c>
      <c r="F3" s="19"/>
      <c r="G3" s="19"/>
      <c r="J3" s="7">
        <v>0.01</v>
      </c>
      <c r="K3" s="7">
        <v>0.01</v>
      </c>
    </row>
    <row r="4" spans="1:11" x14ac:dyDescent="0.45">
      <c r="A4" s="19" t="s">
        <v>0</v>
      </c>
      <c r="B4" s="13">
        <v>-37.5</v>
      </c>
      <c r="C4" s="11">
        <f>B4*0.304800609601219</f>
        <v>-11.430022860045714</v>
      </c>
      <c r="D4" s="5"/>
      <c r="E4" s="14">
        <v>-30</v>
      </c>
      <c r="F4" s="5"/>
      <c r="G4" s="5" t="s">
        <v>9</v>
      </c>
      <c r="J4" s="7">
        <v>0.02</v>
      </c>
      <c r="K4" s="7">
        <v>0.02</v>
      </c>
    </row>
    <row r="5" spans="1:11" x14ac:dyDescent="0.45">
      <c r="A5" s="19" t="s">
        <v>3</v>
      </c>
      <c r="B5" s="13">
        <v>37.5</v>
      </c>
      <c r="C5" s="11">
        <f>B5*0.304800609601219</f>
        <v>11.430022860045714</v>
      </c>
      <c r="D5" s="5"/>
      <c r="E5" s="14">
        <v>30</v>
      </c>
      <c r="F5" s="5"/>
      <c r="G5" s="5" t="s">
        <v>9</v>
      </c>
      <c r="J5" s="7">
        <v>2.5000000000000001E-2</v>
      </c>
      <c r="K5" s="7">
        <v>2.5000000000000001E-2</v>
      </c>
    </row>
    <row r="6" spans="1:11" x14ac:dyDescent="0.45">
      <c r="A6" s="19" t="s">
        <v>4</v>
      </c>
      <c r="B6" s="10">
        <f>B5-B4</f>
        <v>75</v>
      </c>
      <c r="C6" s="11">
        <f>B6*0.304800609601219</f>
        <v>22.860045720091428</v>
      </c>
      <c r="D6" s="5"/>
      <c r="E6" s="8">
        <f>E5-E4</f>
        <v>60</v>
      </c>
      <c r="F6" s="5"/>
      <c r="G6" s="5"/>
      <c r="J6" s="7">
        <v>0.05</v>
      </c>
      <c r="K6" s="7">
        <v>0.05</v>
      </c>
    </row>
    <row r="7" spans="1:11" x14ac:dyDescent="0.45">
      <c r="A7" s="19" t="s">
        <v>13</v>
      </c>
      <c r="B7" s="4">
        <v>32</v>
      </c>
      <c r="C7" s="11"/>
      <c r="D7" s="5"/>
      <c r="E7" s="4">
        <v>32</v>
      </c>
      <c r="F7" s="5"/>
      <c r="G7" s="5"/>
      <c r="J7" s="7">
        <v>0.1</v>
      </c>
      <c r="K7" s="7">
        <v>0.1</v>
      </c>
    </row>
    <row r="8" spans="1:11" x14ac:dyDescent="0.45">
      <c r="A8" s="19" t="s">
        <v>12</v>
      </c>
      <c r="B8" s="8">
        <f>B7-2</f>
        <v>30</v>
      </c>
      <c r="C8" s="11"/>
      <c r="D8" s="5"/>
      <c r="E8" s="8">
        <f>E7-2</f>
        <v>30</v>
      </c>
      <c r="F8" s="5"/>
      <c r="G8" s="5"/>
      <c r="J8" s="7">
        <v>0.2</v>
      </c>
      <c r="K8" s="7">
        <v>0.2</v>
      </c>
    </row>
    <row r="9" spans="1:11" x14ac:dyDescent="0.45">
      <c r="A9" s="19" t="s">
        <v>16</v>
      </c>
      <c r="B9" s="10">
        <f>B6/B8</f>
        <v>2.5</v>
      </c>
      <c r="C9" s="11">
        <f>B9*0.304800609601219</f>
        <v>0.76200152400304755</v>
      </c>
      <c r="D9" s="5"/>
      <c r="E9" s="9">
        <f>E6/30</f>
        <v>2</v>
      </c>
      <c r="F9" s="5"/>
      <c r="G9" s="5" t="s">
        <v>71</v>
      </c>
      <c r="J9" s="7">
        <v>0.25</v>
      </c>
      <c r="K9" s="7">
        <v>0.25</v>
      </c>
    </row>
    <row r="10" spans="1:11" x14ac:dyDescent="0.45">
      <c r="A10" s="19" t="s">
        <v>17</v>
      </c>
      <c r="B10" s="13">
        <v>2.5</v>
      </c>
      <c r="C10" s="5"/>
      <c r="D10" s="5"/>
      <c r="E10" s="14">
        <v>2</v>
      </c>
      <c r="F10" s="5"/>
      <c r="G10" s="5"/>
      <c r="J10" s="7">
        <v>0.5</v>
      </c>
      <c r="K10" s="7">
        <v>0.5</v>
      </c>
    </row>
    <row r="11" spans="1:11" x14ac:dyDescent="0.45">
      <c r="A11" s="19" t="s">
        <v>18</v>
      </c>
      <c r="B11" s="10">
        <f>B10*B8</f>
        <v>75</v>
      </c>
      <c r="C11" s="5"/>
      <c r="D11" s="5"/>
      <c r="E11" s="9">
        <f>E10*E8</f>
        <v>60</v>
      </c>
      <c r="F11" s="5"/>
      <c r="G11" s="5"/>
      <c r="J11" s="7">
        <v>1</v>
      </c>
      <c r="K11" s="7">
        <v>1</v>
      </c>
    </row>
    <row r="12" spans="1:11" x14ac:dyDescent="0.45">
      <c r="A12" s="19" t="s">
        <v>14</v>
      </c>
      <c r="B12" s="15">
        <f>-(B11/2)</f>
        <v>-37.5</v>
      </c>
      <c r="C12" s="5"/>
      <c r="D12" s="5"/>
      <c r="E12" s="11">
        <f>-(E11/2)</f>
        <v>-30</v>
      </c>
      <c r="F12" s="5"/>
      <c r="G12" s="5"/>
      <c r="J12" s="7">
        <v>2</v>
      </c>
      <c r="K12" s="7">
        <v>2</v>
      </c>
    </row>
    <row r="13" spans="1:11" x14ac:dyDescent="0.45">
      <c r="A13" s="19" t="s">
        <v>15</v>
      </c>
      <c r="B13" s="15">
        <f>B11/2</f>
        <v>37.5</v>
      </c>
      <c r="C13" s="5"/>
      <c r="D13" s="5"/>
      <c r="E13" s="11">
        <f>E11/2</f>
        <v>30</v>
      </c>
      <c r="F13" s="5"/>
      <c r="G13" s="5"/>
      <c r="J13" s="7">
        <v>2.5</v>
      </c>
      <c r="K13" s="7">
        <v>2.5</v>
      </c>
    </row>
    <row r="14" spans="1:11" x14ac:dyDescent="0.45">
      <c r="A14" s="19" t="s">
        <v>54</v>
      </c>
      <c r="B14" s="4">
        <v>0.2</v>
      </c>
      <c r="C14" s="5"/>
      <c r="D14" s="5"/>
      <c r="E14" s="4">
        <v>0.1</v>
      </c>
      <c r="F14" s="5"/>
      <c r="G14" s="5"/>
      <c r="J14" s="7">
        <v>5</v>
      </c>
      <c r="K14" s="7">
        <v>5</v>
      </c>
    </row>
    <row r="15" spans="1:11" x14ac:dyDescent="0.45">
      <c r="A15" s="2"/>
      <c r="B15" s="6"/>
      <c r="C15" s="5"/>
      <c r="D15" s="5"/>
      <c r="E15" s="5"/>
      <c r="F15" s="5"/>
      <c r="G15" s="5"/>
      <c r="J15" s="7">
        <v>10</v>
      </c>
      <c r="K15" s="7">
        <v>10</v>
      </c>
    </row>
    <row r="16" spans="1:11" x14ac:dyDescent="0.45">
      <c r="A16" s="2"/>
      <c r="B16" s="6"/>
      <c r="C16" s="5"/>
      <c r="D16" s="5"/>
      <c r="E16" s="5"/>
      <c r="F16" s="5"/>
      <c r="G16" s="5"/>
      <c r="J16" s="7">
        <v>20</v>
      </c>
      <c r="K16" s="7">
        <v>20</v>
      </c>
    </row>
    <row r="17" spans="1:12" x14ac:dyDescent="0.45">
      <c r="A17" s="2"/>
      <c r="B17" s="3" t="s">
        <v>1</v>
      </c>
      <c r="C17" s="3" t="s">
        <v>32</v>
      </c>
      <c r="D17" s="2"/>
      <c r="E17" s="3" t="s">
        <v>32</v>
      </c>
      <c r="F17" s="2"/>
      <c r="G17" s="3" t="s">
        <v>55</v>
      </c>
      <c r="J17" s="7">
        <v>25</v>
      </c>
      <c r="K17" s="7">
        <v>25</v>
      </c>
    </row>
    <row r="18" spans="1:12" x14ac:dyDescent="0.45">
      <c r="A18" s="20">
        <v>1</v>
      </c>
      <c r="B18" s="12">
        <f>B12</f>
        <v>-37.5</v>
      </c>
      <c r="C18" s="24">
        <f>B18*0.304800609601219</f>
        <v>-11.430022860045714</v>
      </c>
      <c r="D18" s="5"/>
      <c r="E18" s="21">
        <f>E12</f>
        <v>-30</v>
      </c>
      <c r="F18" s="5"/>
      <c r="G18" s="7" t="s">
        <v>56</v>
      </c>
      <c r="J18" s="7">
        <v>50</v>
      </c>
      <c r="K18" s="7">
        <v>50</v>
      </c>
    </row>
    <row r="19" spans="1:12" x14ac:dyDescent="0.45">
      <c r="A19" s="20">
        <v>2</v>
      </c>
      <c r="B19" s="12">
        <f>B18+$B$10</f>
        <v>-35</v>
      </c>
      <c r="C19" s="24">
        <f t="shared" ref="C19:C50" si="0">B19*0.304800609601219</f>
        <v>-10.668021336042665</v>
      </c>
      <c r="D19" s="5"/>
      <c r="E19" s="21">
        <f>E18+$E$10</f>
        <v>-28</v>
      </c>
      <c r="F19" s="5"/>
      <c r="G19" s="7" t="s">
        <v>44</v>
      </c>
      <c r="J19" s="7">
        <v>100</v>
      </c>
      <c r="K19" s="7">
        <v>100</v>
      </c>
    </row>
    <row r="20" spans="1:12" x14ac:dyDescent="0.45">
      <c r="A20" s="20">
        <v>3</v>
      </c>
      <c r="B20" s="12">
        <f t="shared" ref="B20:B32" si="1">B19+$B$10</f>
        <v>-32.5</v>
      </c>
      <c r="C20" s="24">
        <f t="shared" si="0"/>
        <v>-9.9060198120396183</v>
      </c>
      <c r="D20" s="5"/>
      <c r="E20" s="21">
        <f t="shared" ref="E20:E32" si="2">E19+$E$10</f>
        <v>-26</v>
      </c>
      <c r="F20" s="5"/>
      <c r="G20" s="7" t="s">
        <v>57</v>
      </c>
      <c r="J20" s="5"/>
      <c r="K20" s="5"/>
    </row>
    <row r="21" spans="1:12" x14ac:dyDescent="0.45">
      <c r="A21" s="20">
        <v>4</v>
      </c>
      <c r="B21" s="12">
        <f t="shared" si="1"/>
        <v>-30</v>
      </c>
      <c r="C21" s="24">
        <f t="shared" si="0"/>
        <v>-9.1440182880365697</v>
      </c>
      <c r="D21" s="5"/>
      <c r="E21" s="21">
        <f t="shared" si="2"/>
        <v>-24</v>
      </c>
      <c r="F21" s="5"/>
      <c r="G21" s="7" t="s">
        <v>58</v>
      </c>
    </row>
    <row r="22" spans="1:12" x14ac:dyDescent="0.45">
      <c r="A22" s="20">
        <v>5</v>
      </c>
      <c r="B22" s="12">
        <f t="shared" si="1"/>
        <v>-27.5</v>
      </c>
      <c r="C22" s="24">
        <f t="shared" si="0"/>
        <v>-8.3820167640335228</v>
      </c>
      <c r="D22" s="5"/>
      <c r="E22" s="21">
        <f t="shared" si="2"/>
        <v>-22</v>
      </c>
      <c r="F22" s="5"/>
      <c r="G22" s="7" t="s">
        <v>59</v>
      </c>
    </row>
    <row r="23" spans="1:12" x14ac:dyDescent="0.45">
      <c r="A23" s="20">
        <v>6</v>
      </c>
      <c r="B23" s="12">
        <f t="shared" si="1"/>
        <v>-25</v>
      </c>
      <c r="C23" s="24">
        <f t="shared" si="0"/>
        <v>-7.6200152400304759</v>
      </c>
      <c r="D23" s="5"/>
      <c r="E23" s="21">
        <f t="shared" si="2"/>
        <v>-20</v>
      </c>
      <c r="F23" s="5"/>
      <c r="G23" s="7" t="s">
        <v>60</v>
      </c>
    </row>
    <row r="24" spans="1:12" x14ac:dyDescent="0.45">
      <c r="A24" s="20">
        <v>7</v>
      </c>
      <c r="B24" s="12">
        <f t="shared" si="1"/>
        <v>-22.5</v>
      </c>
      <c r="C24" s="24">
        <f t="shared" si="0"/>
        <v>-6.8580137160274282</v>
      </c>
      <c r="D24" s="5"/>
      <c r="E24" s="21">
        <f t="shared" si="2"/>
        <v>-18</v>
      </c>
      <c r="F24" s="5"/>
      <c r="G24" s="7" t="s">
        <v>61</v>
      </c>
      <c r="L24" s="1"/>
    </row>
    <row r="25" spans="1:12" x14ac:dyDescent="0.45">
      <c r="A25" s="20">
        <v>8</v>
      </c>
      <c r="B25" s="12">
        <f t="shared" si="1"/>
        <v>-20</v>
      </c>
      <c r="C25" s="24">
        <f t="shared" si="0"/>
        <v>-6.0960121920243804</v>
      </c>
      <c r="D25" s="5"/>
      <c r="E25" s="21">
        <f t="shared" si="2"/>
        <v>-16</v>
      </c>
      <c r="F25" s="5"/>
      <c r="G25" s="36">
        <v>255106106</v>
      </c>
    </row>
    <row r="26" spans="1:12" x14ac:dyDescent="0.45">
      <c r="A26" s="20">
        <v>9</v>
      </c>
      <c r="B26" s="12">
        <f t="shared" si="1"/>
        <v>-17.5</v>
      </c>
      <c r="C26" s="24">
        <f t="shared" si="0"/>
        <v>-5.3340106680213326</v>
      </c>
      <c r="D26" s="5"/>
      <c r="E26" s="21">
        <f t="shared" si="2"/>
        <v>-14</v>
      </c>
      <c r="F26" s="5"/>
      <c r="G26" s="36">
        <v>255124124</v>
      </c>
    </row>
    <row r="27" spans="1:12" x14ac:dyDescent="0.45">
      <c r="A27" s="20">
        <v>10</v>
      </c>
      <c r="B27" s="12">
        <f t="shared" si="1"/>
        <v>-15</v>
      </c>
      <c r="C27" s="24">
        <f t="shared" si="0"/>
        <v>-4.5720091440182848</v>
      </c>
      <c r="D27" s="5"/>
      <c r="E27" s="21">
        <f t="shared" si="2"/>
        <v>-12</v>
      </c>
      <c r="F27" s="5"/>
      <c r="G27" s="36">
        <v>255143143</v>
      </c>
    </row>
    <row r="28" spans="1:12" x14ac:dyDescent="0.45">
      <c r="A28" s="20">
        <v>11</v>
      </c>
      <c r="B28" s="12">
        <f t="shared" si="1"/>
        <v>-12.5</v>
      </c>
      <c r="C28" s="24">
        <f t="shared" si="0"/>
        <v>-3.810007620015238</v>
      </c>
      <c r="D28" s="5"/>
      <c r="E28" s="21">
        <f t="shared" si="2"/>
        <v>-10</v>
      </c>
      <c r="F28" s="5"/>
      <c r="G28" s="36">
        <v>255160160</v>
      </c>
    </row>
    <row r="29" spans="1:12" x14ac:dyDescent="0.45">
      <c r="A29" s="20">
        <v>12</v>
      </c>
      <c r="B29" s="12">
        <f t="shared" si="1"/>
        <v>-10</v>
      </c>
      <c r="C29" s="24">
        <f t="shared" si="0"/>
        <v>-3.0480060960121902</v>
      </c>
      <c r="D29" s="5"/>
      <c r="E29" s="21">
        <f t="shared" si="2"/>
        <v>-8</v>
      </c>
      <c r="F29" s="5"/>
      <c r="G29" s="36">
        <v>255177177</v>
      </c>
    </row>
    <row r="30" spans="1:12" x14ac:dyDescent="0.45">
      <c r="A30" s="20">
        <v>13</v>
      </c>
      <c r="B30" s="12">
        <f t="shared" si="1"/>
        <v>-7.5</v>
      </c>
      <c r="C30" s="24">
        <f t="shared" si="0"/>
        <v>-2.2860045720091424</v>
      </c>
      <c r="D30" s="5"/>
      <c r="E30" s="21">
        <f t="shared" si="2"/>
        <v>-6</v>
      </c>
      <c r="F30" s="5"/>
      <c r="G30" s="36">
        <v>255195195</v>
      </c>
    </row>
    <row r="31" spans="1:12" x14ac:dyDescent="0.45">
      <c r="A31" s="20">
        <v>14</v>
      </c>
      <c r="B31" s="12">
        <f t="shared" si="1"/>
        <v>-5</v>
      </c>
      <c r="C31" s="24">
        <f t="shared" si="0"/>
        <v>-1.5240030480060951</v>
      </c>
      <c r="D31" s="5"/>
      <c r="E31" s="21">
        <f t="shared" si="2"/>
        <v>-4</v>
      </c>
      <c r="F31" s="5"/>
      <c r="G31" s="36">
        <v>255212212</v>
      </c>
    </row>
    <row r="32" spans="1:12" x14ac:dyDescent="0.45">
      <c r="A32" s="20">
        <v>15</v>
      </c>
      <c r="B32" s="12">
        <f t="shared" si="1"/>
        <v>-2.5</v>
      </c>
      <c r="C32" s="24">
        <f t="shared" si="0"/>
        <v>-0.76200152400304755</v>
      </c>
      <c r="D32" s="5"/>
      <c r="E32" s="21">
        <f t="shared" si="2"/>
        <v>-2</v>
      </c>
      <c r="F32" s="5"/>
      <c r="G32" s="36">
        <v>255230230</v>
      </c>
    </row>
    <row r="33" spans="1:7" x14ac:dyDescent="0.45">
      <c r="A33" s="43">
        <v>16</v>
      </c>
      <c r="B33" s="44">
        <f>B14*-1</f>
        <v>-0.2</v>
      </c>
      <c r="C33" s="45">
        <f t="shared" si="0"/>
        <v>-6.0960121920243804E-2</v>
      </c>
      <c r="D33" s="46"/>
      <c r="E33" s="47">
        <f>E14*-1</f>
        <v>-0.1</v>
      </c>
      <c r="F33" s="46"/>
      <c r="G33" s="48" t="s">
        <v>62</v>
      </c>
    </row>
    <row r="34" spans="1:7" x14ac:dyDescent="0.45">
      <c r="A34" s="43">
        <v>17</v>
      </c>
      <c r="B34" s="44">
        <f>B14</f>
        <v>0.2</v>
      </c>
      <c r="C34" s="45">
        <f t="shared" si="0"/>
        <v>6.0960121920243804E-2</v>
      </c>
      <c r="D34" s="46"/>
      <c r="E34" s="47">
        <f>E14</f>
        <v>0.1</v>
      </c>
      <c r="F34" s="46"/>
      <c r="G34" s="48" t="s">
        <v>62</v>
      </c>
    </row>
    <row r="35" spans="1:7" x14ac:dyDescent="0.45">
      <c r="A35" s="30">
        <v>18</v>
      </c>
      <c r="B35" s="12">
        <f>B14</f>
        <v>0.2</v>
      </c>
      <c r="C35" s="24">
        <f t="shared" si="0"/>
        <v>6.0960121920243804E-2</v>
      </c>
      <c r="D35" s="5"/>
      <c r="E35" s="21">
        <f>E14</f>
        <v>0.1</v>
      </c>
      <c r="F35" s="5"/>
      <c r="G35" s="36">
        <v>240240255</v>
      </c>
    </row>
    <row r="36" spans="1:7" x14ac:dyDescent="0.45">
      <c r="A36" s="20">
        <v>18</v>
      </c>
      <c r="B36" s="12">
        <f t="shared" ref="B36:B48" si="3">B37-$B$9</f>
        <v>2.5</v>
      </c>
      <c r="C36" s="24">
        <f t="shared" si="0"/>
        <v>0.76200152400304755</v>
      </c>
      <c r="D36" s="5"/>
      <c r="E36" s="21">
        <f t="shared" ref="E36:E48" si="4">E37-$E$9</f>
        <v>2</v>
      </c>
      <c r="F36" s="5"/>
      <c r="G36" s="36">
        <v>210210255</v>
      </c>
    </row>
    <row r="37" spans="1:7" x14ac:dyDescent="0.45">
      <c r="A37" s="20">
        <v>19</v>
      </c>
      <c r="B37" s="12">
        <f t="shared" si="3"/>
        <v>5</v>
      </c>
      <c r="C37" s="24">
        <f t="shared" si="0"/>
        <v>1.5240030480060951</v>
      </c>
      <c r="D37" s="5"/>
      <c r="E37" s="21">
        <f t="shared" si="4"/>
        <v>4</v>
      </c>
      <c r="F37" s="5"/>
      <c r="G37" s="36">
        <v>192192255</v>
      </c>
    </row>
    <row r="38" spans="1:7" x14ac:dyDescent="0.45">
      <c r="A38" s="20">
        <v>20</v>
      </c>
      <c r="B38" s="12">
        <f t="shared" si="3"/>
        <v>7.5</v>
      </c>
      <c r="C38" s="24">
        <f t="shared" si="0"/>
        <v>2.2860045720091424</v>
      </c>
      <c r="D38" s="5"/>
      <c r="E38" s="21">
        <f t="shared" si="4"/>
        <v>6</v>
      </c>
      <c r="F38" s="5"/>
      <c r="G38" s="36">
        <v>175175255</v>
      </c>
    </row>
    <row r="39" spans="1:7" x14ac:dyDescent="0.45">
      <c r="A39" s="20">
        <v>21</v>
      </c>
      <c r="B39" s="12">
        <f t="shared" si="3"/>
        <v>10</v>
      </c>
      <c r="C39" s="24">
        <f t="shared" si="0"/>
        <v>3.0480060960121902</v>
      </c>
      <c r="D39" s="5"/>
      <c r="E39" s="21">
        <f t="shared" si="4"/>
        <v>8</v>
      </c>
      <c r="F39" s="5"/>
      <c r="G39" s="36">
        <v>157157255</v>
      </c>
    </row>
    <row r="40" spans="1:7" x14ac:dyDescent="0.45">
      <c r="A40" s="20">
        <v>22</v>
      </c>
      <c r="B40" s="12">
        <f t="shared" si="3"/>
        <v>12.5</v>
      </c>
      <c r="C40" s="24">
        <f t="shared" si="0"/>
        <v>3.810007620015238</v>
      </c>
      <c r="D40" s="5"/>
      <c r="E40" s="21">
        <f t="shared" si="4"/>
        <v>10</v>
      </c>
      <c r="F40" s="5"/>
      <c r="G40" s="36">
        <v>140140255</v>
      </c>
    </row>
    <row r="41" spans="1:7" x14ac:dyDescent="0.45">
      <c r="A41" s="20">
        <v>23</v>
      </c>
      <c r="B41" s="12">
        <f t="shared" si="3"/>
        <v>15</v>
      </c>
      <c r="C41" s="24">
        <f t="shared" si="0"/>
        <v>4.5720091440182848</v>
      </c>
      <c r="D41" s="5"/>
      <c r="E41" s="21">
        <f t="shared" si="4"/>
        <v>12</v>
      </c>
      <c r="F41" s="5"/>
      <c r="G41" s="36">
        <v>122122255</v>
      </c>
    </row>
    <row r="42" spans="1:7" x14ac:dyDescent="0.45">
      <c r="A42" s="20">
        <v>24</v>
      </c>
      <c r="B42" s="12">
        <f t="shared" si="3"/>
        <v>17.5</v>
      </c>
      <c r="C42" s="24">
        <f t="shared" si="0"/>
        <v>5.3340106680213326</v>
      </c>
      <c r="D42" s="5"/>
      <c r="E42" s="21">
        <f t="shared" si="4"/>
        <v>14</v>
      </c>
      <c r="F42" s="5"/>
      <c r="G42" s="36">
        <v>105105255</v>
      </c>
    </row>
    <row r="43" spans="1:7" x14ac:dyDescent="0.45">
      <c r="A43" s="20">
        <v>25</v>
      </c>
      <c r="B43" s="12">
        <f t="shared" si="3"/>
        <v>20</v>
      </c>
      <c r="C43" s="24">
        <f t="shared" si="0"/>
        <v>6.0960121920243804</v>
      </c>
      <c r="D43" s="5"/>
      <c r="E43" s="21">
        <f t="shared" si="4"/>
        <v>16</v>
      </c>
      <c r="F43" s="5"/>
      <c r="G43" s="7" t="s">
        <v>63</v>
      </c>
    </row>
    <row r="44" spans="1:7" x14ac:dyDescent="0.45">
      <c r="A44" s="20">
        <v>26</v>
      </c>
      <c r="B44" s="12">
        <f t="shared" si="3"/>
        <v>22.5</v>
      </c>
      <c r="C44" s="24">
        <f t="shared" si="0"/>
        <v>6.8580137160274282</v>
      </c>
      <c r="D44" s="5"/>
      <c r="E44" s="21">
        <f t="shared" si="4"/>
        <v>18</v>
      </c>
      <c r="F44" s="5"/>
      <c r="G44" s="7" t="s">
        <v>64</v>
      </c>
    </row>
    <row r="45" spans="1:7" x14ac:dyDescent="0.45">
      <c r="A45" s="20">
        <v>27</v>
      </c>
      <c r="B45" s="12">
        <f t="shared" si="3"/>
        <v>25</v>
      </c>
      <c r="C45" s="24">
        <f t="shared" si="0"/>
        <v>7.6200152400304759</v>
      </c>
      <c r="D45" s="5"/>
      <c r="E45" s="21">
        <f t="shared" si="4"/>
        <v>20</v>
      </c>
      <c r="F45" s="5"/>
      <c r="G45" s="7" t="s">
        <v>65</v>
      </c>
    </row>
    <row r="46" spans="1:7" x14ac:dyDescent="0.45">
      <c r="A46" s="20">
        <v>28</v>
      </c>
      <c r="B46" s="12">
        <f t="shared" si="3"/>
        <v>27.5</v>
      </c>
      <c r="C46" s="24">
        <f t="shared" si="0"/>
        <v>8.3820167640335228</v>
      </c>
      <c r="D46" s="5"/>
      <c r="E46" s="21">
        <f t="shared" si="4"/>
        <v>22</v>
      </c>
      <c r="F46" s="5"/>
      <c r="G46" s="7" t="s">
        <v>66</v>
      </c>
    </row>
    <row r="47" spans="1:7" x14ac:dyDescent="0.45">
      <c r="A47" s="20">
        <v>29</v>
      </c>
      <c r="B47" s="12">
        <f t="shared" si="3"/>
        <v>30</v>
      </c>
      <c r="C47" s="24">
        <f t="shared" si="0"/>
        <v>9.1440182880365697</v>
      </c>
      <c r="D47" s="5"/>
      <c r="E47" s="21">
        <f t="shared" si="4"/>
        <v>24</v>
      </c>
      <c r="F47" s="5"/>
      <c r="G47" s="7" t="s">
        <v>67</v>
      </c>
    </row>
    <row r="48" spans="1:7" x14ac:dyDescent="0.45">
      <c r="A48" s="20">
        <v>30</v>
      </c>
      <c r="B48" s="12">
        <f t="shared" si="3"/>
        <v>32.5</v>
      </c>
      <c r="C48" s="24">
        <f t="shared" si="0"/>
        <v>9.9060198120396183</v>
      </c>
      <c r="D48" s="5"/>
      <c r="E48" s="21">
        <f t="shared" si="4"/>
        <v>26</v>
      </c>
      <c r="F48" s="5"/>
      <c r="G48" s="7" t="s">
        <v>68</v>
      </c>
    </row>
    <row r="49" spans="1:7" x14ac:dyDescent="0.45">
      <c r="A49" s="20">
        <v>31</v>
      </c>
      <c r="B49" s="12">
        <f>B50-$B$9</f>
        <v>35</v>
      </c>
      <c r="C49" s="24">
        <f t="shared" si="0"/>
        <v>10.668021336042665</v>
      </c>
      <c r="D49" s="5"/>
      <c r="E49" s="21">
        <f>E50-$E$9</f>
        <v>28</v>
      </c>
      <c r="F49" s="5"/>
      <c r="G49" s="7" t="s">
        <v>69</v>
      </c>
    </row>
    <row r="50" spans="1:7" x14ac:dyDescent="0.45">
      <c r="A50" s="20">
        <v>32</v>
      </c>
      <c r="B50" s="12">
        <f>B13</f>
        <v>37.5</v>
      </c>
      <c r="C50" s="24">
        <f t="shared" si="0"/>
        <v>11.430022860045714</v>
      </c>
      <c r="D50" s="5"/>
      <c r="E50" s="21">
        <f>E13</f>
        <v>30</v>
      </c>
      <c r="F50" s="5"/>
      <c r="G50" s="7" t="s">
        <v>70</v>
      </c>
    </row>
  </sheetData>
  <mergeCells count="2">
    <mergeCell ref="B2:C2"/>
    <mergeCell ref="A1:K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49"/>
  <sheetViews>
    <sheetView workbookViewId="0">
      <selection activeCell="C37" sqref="C37"/>
    </sheetView>
  </sheetViews>
  <sheetFormatPr defaultRowHeight="14.25" x14ac:dyDescent="0.45"/>
  <cols>
    <col min="3" max="3" width="15" customWidth="1"/>
    <col min="4" max="4" width="18.6640625" customWidth="1"/>
    <col min="5" max="5" width="20.796875" customWidth="1"/>
    <col min="6" max="6" width="20.86328125" customWidth="1"/>
    <col min="8" max="8" width="24.6640625" customWidth="1"/>
  </cols>
  <sheetData>
    <row r="1" spans="1:18" x14ac:dyDescent="0.45">
      <c r="A1" s="2"/>
      <c r="B1" s="2"/>
      <c r="C1" s="3" t="s">
        <v>40</v>
      </c>
      <c r="D1" s="25">
        <v>0.30480060960121902</v>
      </c>
      <c r="E1" s="2"/>
      <c r="F1" s="2"/>
      <c r="H1" s="2"/>
      <c r="K1" s="42" t="s">
        <v>53</v>
      </c>
      <c r="L1" s="42"/>
      <c r="M1" s="42"/>
      <c r="N1" s="42"/>
      <c r="O1" s="42"/>
      <c r="P1" s="42"/>
      <c r="Q1" s="42"/>
      <c r="R1" s="42"/>
    </row>
    <row r="2" spans="1:18" x14ac:dyDescent="0.45">
      <c r="A2" s="2"/>
      <c r="B2" s="3" t="s">
        <v>37</v>
      </c>
      <c r="C2" s="3" t="s">
        <v>39</v>
      </c>
      <c r="D2" s="3" t="s">
        <v>41</v>
      </c>
      <c r="E2" s="3" t="s">
        <v>42</v>
      </c>
      <c r="F2" s="3" t="s">
        <v>51</v>
      </c>
      <c r="H2" s="3" t="s">
        <v>48</v>
      </c>
      <c r="K2" s="3" t="s">
        <v>49</v>
      </c>
      <c r="L2" s="3" t="s">
        <v>49</v>
      </c>
      <c r="M2" s="3" t="s">
        <v>50</v>
      </c>
      <c r="N2" s="3"/>
      <c r="O2" s="3" t="s">
        <v>49</v>
      </c>
      <c r="P2" s="3"/>
      <c r="Q2" s="3" t="s">
        <v>50</v>
      </c>
      <c r="R2" s="3" t="s">
        <v>49</v>
      </c>
    </row>
    <row r="3" spans="1:18" x14ac:dyDescent="0.45">
      <c r="A3" s="2" t="s">
        <v>36</v>
      </c>
      <c r="B3" s="32">
        <v>-5</v>
      </c>
      <c r="C3" s="26">
        <v>-0.3</v>
      </c>
      <c r="D3" s="32">
        <f>C3*$D$1</f>
        <v>-9.1440182880365706E-2</v>
      </c>
      <c r="E3" s="28" t="s">
        <v>43</v>
      </c>
      <c r="F3" s="5"/>
      <c r="H3" s="27">
        <v>-9.1440182880365706E-2</v>
      </c>
      <c r="K3" s="32">
        <v>-10</v>
      </c>
      <c r="L3" s="32">
        <v>-10</v>
      </c>
      <c r="M3" s="32">
        <v>10</v>
      </c>
      <c r="N3" s="32"/>
      <c r="O3" s="32">
        <v>-20</v>
      </c>
      <c r="P3" s="32"/>
      <c r="Q3" s="32">
        <v>-25</v>
      </c>
      <c r="R3" s="32">
        <v>-50</v>
      </c>
    </row>
    <row r="4" spans="1:18" x14ac:dyDescent="0.45">
      <c r="A4" s="2"/>
      <c r="B4" s="32">
        <v>-4</v>
      </c>
      <c r="C4" s="26">
        <v>-0.25</v>
      </c>
      <c r="D4" s="32">
        <f t="shared" ref="D4:D15" si="0">C4*$D$1</f>
        <v>-7.6200152400304755E-2</v>
      </c>
      <c r="E4" s="28" t="s">
        <v>44</v>
      </c>
      <c r="F4" s="5"/>
      <c r="H4" s="27">
        <v>-7.6200152400304755E-2</v>
      </c>
      <c r="K4" s="32">
        <v>-5</v>
      </c>
      <c r="L4" s="32">
        <v>-5</v>
      </c>
      <c r="M4" s="32">
        <v>-8</v>
      </c>
      <c r="N4" s="32"/>
      <c r="O4" s="32">
        <v>-10</v>
      </c>
      <c r="P4" s="32"/>
      <c r="Q4" s="32">
        <v>-20</v>
      </c>
      <c r="R4" s="32">
        <v>-25</v>
      </c>
    </row>
    <row r="5" spans="1:18" x14ac:dyDescent="0.45">
      <c r="A5" s="2"/>
      <c r="B5" s="32">
        <v>-3</v>
      </c>
      <c r="C5" s="26">
        <v>-0.2</v>
      </c>
      <c r="D5" s="32">
        <f t="shared" si="0"/>
        <v>-6.0960121920243804E-2</v>
      </c>
      <c r="E5" s="29">
        <v>255100100</v>
      </c>
      <c r="F5" s="5"/>
      <c r="H5" s="27">
        <v>-6.0960121920243804E-2</v>
      </c>
      <c r="K5" s="32">
        <v>-2.5</v>
      </c>
      <c r="L5" s="32">
        <v>-2.5</v>
      </c>
      <c r="M5" s="32">
        <v>-6</v>
      </c>
      <c r="N5" s="32"/>
      <c r="O5" s="32">
        <v>-5</v>
      </c>
      <c r="P5" s="32"/>
      <c r="Q5" s="32">
        <v>-15</v>
      </c>
      <c r="R5" s="32">
        <v>-10</v>
      </c>
    </row>
    <row r="6" spans="1:18" x14ac:dyDescent="0.45">
      <c r="A6" s="2"/>
      <c r="B6" s="32">
        <v>-2</v>
      </c>
      <c r="C6" s="26">
        <v>-0.15</v>
      </c>
      <c r="D6" s="32">
        <f t="shared" si="0"/>
        <v>-4.5720091440182853E-2</v>
      </c>
      <c r="E6" s="29">
        <v>255150150</v>
      </c>
      <c r="F6" s="5"/>
      <c r="H6" s="27">
        <v>-4.5720091440182853E-2</v>
      </c>
      <c r="K6" s="32">
        <v>-1</v>
      </c>
      <c r="L6" s="32">
        <v>-1</v>
      </c>
      <c r="M6" s="32">
        <v>-4</v>
      </c>
      <c r="N6" s="32"/>
      <c r="O6" s="32">
        <v>-2.5</v>
      </c>
      <c r="P6" s="32"/>
      <c r="Q6" s="32">
        <v>-10</v>
      </c>
      <c r="R6" s="32">
        <v>-5</v>
      </c>
    </row>
    <row r="7" spans="1:18" x14ac:dyDescent="0.45">
      <c r="A7" s="2"/>
      <c r="B7" s="32">
        <v>-1</v>
      </c>
      <c r="C7" s="26">
        <v>-0.1</v>
      </c>
      <c r="D7" s="32">
        <f t="shared" si="0"/>
        <v>-3.0480060960121902E-2</v>
      </c>
      <c r="E7" s="29">
        <v>255200200</v>
      </c>
      <c r="F7" s="5"/>
      <c r="H7" s="27">
        <v>-3.0480060960121902E-2</v>
      </c>
      <c r="K7" s="32">
        <v>-0.5</v>
      </c>
      <c r="L7" s="32">
        <v>-0.5</v>
      </c>
      <c r="M7" s="32">
        <v>-2</v>
      </c>
      <c r="N7" s="32"/>
      <c r="O7" s="32">
        <v>-1</v>
      </c>
      <c r="P7" s="32"/>
      <c r="Q7" s="32">
        <v>-5</v>
      </c>
      <c r="R7" s="32">
        <v>-2.5</v>
      </c>
    </row>
    <row r="8" spans="1:18" x14ac:dyDescent="0.45">
      <c r="A8" s="2"/>
      <c r="B8" s="32">
        <v>0</v>
      </c>
      <c r="C8" s="26">
        <v>-0.05</v>
      </c>
      <c r="D8" s="32">
        <f t="shared" si="0"/>
        <v>-1.5240030480060951E-2</v>
      </c>
      <c r="E8" s="35">
        <v>255255255</v>
      </c>
      <c r="F8" s="36">
        <v>170210145</v>
      </c>
      <c r="H8" s="27">
        <v>-1.5240030480060951E-2</v>
      </c>
      <c r="K8" s="32">
        <v>-0.1</v>
      </c>
      <c r="L8" s="32">
        <v>-0.1</v>
      </c>
      <c r="M8" s="32">
        <v>-0.1</v>
      </c>
      <c r="N8" s="32"/>
      <c r="O8" s="32">
        <v>-0.1</v>
      </c>
      <c r="P8" s="32">
        <v>-0.1</v>
      </c>
      <c r="Q8" s="32">
        <v>-0.1</v>
      </c>
      <c r="R8" s="32">
        <v>-1</v>
      </c>
    </row>
    <row r="9" spans="1:18" x14ac:dyDescent="0.45">
      <c r="A9" s="2"/>
      <c r="B9" s="6">
        <v>0</v>
      </c>
      <c r="C9" s="2">
        <v>0</v>
      </c>
      <c r="D9" s="34">
        <f t="shared" si="0"/>
        <v>0</v>
      </c>
      <c r="E9" s="35">
        <v>255255255</v>
      </c>
      <c r="F9" s="36">
        <v>170210145</v>
      </c>
      <c r="H9" s="24">
        <v>0</v>
      </c>
      <c r="K9" s="6">
        <v>0</v>
      </c>
      <c r="L9" s="6"/>
      <c r="M9" s="6">
        <v>0</v>
      </c>
      <c r="N9" s="6"/>
      <c r="O9" s="6"/>
      <c r="P9" s="6"/>
      <c r="Q9" s="6"/>
      <c r="R9" s="6"/>
    </row>
    <row r="10" spans="1:18" x14ac:dyDescent="0.45">
      <c r="A10" s="2"/>
      <c r="B10" s="31">
        <v>0</v>
      </c>
      <c r="C10" s="2">
        <f>C8*-1</f>
        <v>0.05</v>
      </c>
      <c r="D10" s="31">
        <f t="shared" si="0"/>
        <v>1.5240030480060951E-2</v>
      </c>
      <c r="E10" s="35">
        <v>255255255</v>
      </c>
      <c r="F10" s="36">
        <v>170210145</v>
      </c>
      <c r="H10" s="27">
        <v>1.5240030480060951E-2</v>
      </c>
      <c r="K10" s="31">
        <f>O8*-1</f>
        <v>0.1</v>
      </c>
      <c r="L10" s="31">
        <f>L8*-1</f>
        <v>0.1</v>
      </c>
      <c r="M10" s="31">
        <f>M8*-1</f>
        <v>0.1</v>
      </c>
      <c r="N10" s="31">
        <f t="shared" ref="N10:R10" si="1">N8*-1</f>
        <v>0</v>
      </c>
      <c r="O10" s="31">
        <f t="shared" ref="O10" si="2">O8*-1</f>
        <v>0.1</v>
      </c>
      <c r="P10" s="31">
        <f t="shared" si="1"/>
        <v>0.1</v>
      </c>
      <c r="Q10" s="31">
        <f t="shared" si="1"/>
        <v>0.1</v>
      </c>
      <c r="R10" s="31">
        <f t="shared" si="1"/>
        <v>1</v>
      </c>
    </row>
    <row r="11" spans="1:18" x14ac:dyDescent="0.45">
      <c r="A11" s="2"/>
      <c r="B11" s="31">
        <v>1</v>
      </c>
      <c r="C11" s="2">
        <f>C7*-1</f>
        <v>0.1</v>
      </c>
      <c r="D11" s="31">
        <f t="shared" si="0"/>
        <v>3.0480060960121902E-2</v>
      </c>
      <c r="E11" s="29">
        <v>180220255</v>
      </c>
      <c r="F11" s="5"/>
      <c r="H11" s="27">
        <v>3.0480060960121902E-2</v>
      </c>
      <c r="K11" s="31">
        <f>O7*-1</f>
        <v>1</v>
      </c>
      <c r="L11" s="31">
        <f>L7*-1</f>
        <v>0.5</v>
      </c>
      <c r="M11" s="31">
        <f>M7*-1</f>
        <v>2</v>
      </c>
      <c r="N11" s="31">
        <f t="shared" ref="N11:R11" si="3">N7*-1</f>
        <v>0</v>
      </c>
      <c r="O11" s="31">
        <f t="shared" ref="O11" si="4">O7*-1</f>
        <v>1</v>
      </c>
      <c r="P11" s="31">
        <f t="shared" si="3"/>
        <v>0</v>
      </c>
      <c r="Q11" s="31">
        <f t="shared" si="3"/>
        <v>5</v>
      </c>
      <c r="R11" s="31">
        <f t="shared" si="3"/>
        <v>2.5</v>
      </c>
    </row>
    <row r="12" spans="1:18" x14ac:dyDescent="0.45">
      <c r="A12" s="2"/>
      <c r="B12" s="31">
        <v>2</v>
      </c>
      <c r="C12" s="2">
        <f>C6*-1</f>
        <v>0.15</v>
      </c>
      <c r="D12" s="31">
        <f t="shared" si="0"/>
        <v>4.5720091440182853E-2</v>
      </c>
      <c r="E12" s="29">
        <v>100150255</v>
      </c>
      <c r="F12" s="5"/>
      <c r="H12" s="27">
        <v>4.5720091440182853E-2</v>
      </c>
      <c r="K12" s="31">
        <f>O6*-1</f>
        <v>2.5</v>
      </c>
      <c r="L12" s="31">
        <f>L6*-1</f>
        <v>1</v>
      </c>
      <c r="M12" s="31">
        <f>M6*-1</f>
        <v>4</v>
      </c>
      <c r="N12" s="31">
        <f t="shared" ref="N12:R12" si="5">N6*-1</f>
        <v>0</v>
      </c>
      <c r="O12" s="31">
        <f t="shared" ref="O12" si="6">O6*-1</f>
        <v>2.5</v>
      </c>
      <c r="P12" s="31">
        <f t="shared" si="5"/>
        <v>0</v>
      </c>
      <c r="Q12" s="31">
        <f t="shared" si="5"/>
        <v>10</v>
      </c>
      <c r="R12" s="31">
        <f t="shared" si="5"/>
        <v>5</v>
      </c>
    </row>
    <row r="13" spans="1:18" x14ac:dyDescent="0.45">
      <c r="A13" s="2"/>
      <c r="B13" s="31">
        <v>3</v>
      </c>
      <c r="C13" s="2">
        <f>C5*-1</f>
        <v>0.2</v>
      </c>
      <c r="D13" s="31">
        <f t="shared" si="0"/>
        <v>6.0960121920243804E-2</v>
      </c>
      <c r="E13" s="28" t="s">
        <v>47</v>
      </c>
      <c r="F13" s="5"/>
      <c r="H13" s="27">
        <v>6.0960121920243804E-2</v>
      </c>
      <c r="K13" s="31">
        <f>O5*-1</f>
        <v>5</v>
      </c>
      <c r="L13" s="31">
        <f>L5*-1</f>
        <v>2.5</v>
      </c>
      <c r="M13" s="31">
        <f>M5*-1</f>
        <v>6</v>
      </c>
      <c r="N13" s="31">
        <f t="shared" ref="N13:R13" si="7">N5*-1</f>
        <v>0</v>
      </c>
      <c r="O13" s="31">
        <f t="shared" ref="O13" si="8">O5*-1</f>
        <v>5</v>
      </c>
      <c r="P13" s="31">
        <f t="shared" si="7"/>
        <v>0</v>
      </c>
      <c r="Q13" s="31">
        <f t="shared" si="7"/>
        <v>15</v>
      </c>
      <c r="R13" s="31">
        <f t="shared" si="7"/>
        <v>10</v>
      </c>
    </row>
    <row r="14" spans="1:18" x14ac:dyDescent="0.45">
      <c r="A14" s="2"/>
      <c r="B14" s="31">
        <v>4</v>
      </c>
      <c r="C14" s="2">
        <f>C4*-1</f>
        <v>0.25</v>
      </c>
      <c r="D14" s="31">
        <f t="shared" si="0"/>
        <v>7.6200152400304755E-2</v>
      </c>
      <c r="E14" s="28" t="s">
        <v>46</v>
      </c>
      <c r="F14" s="5"/>
      <c r="H14" s="27">
        <v>7.6200152400304755E-2</v>
      </c>
      <c r="K14" s="31">
        <f>O4*-1</f>
        <v>10</v>
      </c>
      <c r="L14" s="31">
        <f>L4*-1</f>
        <v>5</v>
      </c>
      <c r="M14" s="31">
        <f>M4*-1</f>
        <v>8</v>
      </c>
      <c r="N14" s="31">
        <f t="shared" ref="N14:R14" si="9">N4*-1</f>
        <v>0</v>
      </c>
      <c r="O14" s="31">
        <f t="shared" ref="O14" si="10">O4*-1</f>
        <v>10</v>
      </c>
      <c r="P14" s="31">
        <f t="shared" si="9"/>
        <v>0</v>
      </c>
      <c r="Q14" s="31">
        <f t="shared" si="9"/>
        <v>20</v>
      </c>
      <c r="R14" s="31">
        <f t="shared" si="9"/>
        <v>25</v>
      </c>
    </row>
    <row r="15" spans="1:18" x14ac:dyDescent="0.45">
      <c r="A15" s="2" t="s">
        <v>38</v>
      </c>
      <c r="B15" s="31">
        <v>5</v>
      </c>
      <c r="C15" s="2">
        <f>C3*-1</f>
        <v>0.3</v>
      </c>
      <c r="D15" s="31">
        <f t="shared" si="0"/>
        <v>9.1440182880365706E-2</v>
      </c>
      <c r="E15" s="28" t="s">
        <v>45</v>
      </c>
      <c r="F15" s="5"/>
      <c r="H15" s="27">
        <v>9.1440182880365706E-2</v>
      </c>
      <c r="K15" s="31">
        <f>O3*-1</f>
        <v>20</v>
      </c>
      <c r="L15" s="31">
        <f>L3*-1</f>
        <v>10</v>
      </c>
      <c r="M15" s="31">
        <f>M3*-1</f>
        <v>-10</v>
      </c>
      <c r="N15" s="31">
        <f t="shared" ref="N15:R15" si="11">N3*-1</f>
        <v>0</v>
      </c>
      <c r="O15" s="31">
        <f t="shared" ref="O15" si="12">O3*-1</f>
        <v>20</v>
      </c>
      <c r="P15" s="31">
        <f t="shared" si="11"/>
        <v>0</v>
      </c>
      <c r="Q15" s="31">
        <f t="shared" si="11"/>
        <v>25</v>
      </c>
      <c r="R15" s="31">
        <f t="shared" si="11"/>
        <v>50</v>
      </c>
    </row>
    <row r="18" spans="11:18" x14ac:dyDescent="0.45">
      <c r="K18" s="42" t="s">
        <v>52</v>
      </c>
      <c r="L18" s="42"/>
      <c r="M18" s="42"/>
      <c r="N18" s="42"/>
      <c r="O18" s="42"/>
      <c r="P18" s="42"/>
      <c r="Q18" s="42"/>
      <c r="R18" s="42"/>
    </row>
    <row r="19" spans="11:18" x14ac:dyDescent="0.45">
      <c r="K19" s="3" t="s">
        <v>50</v>
      </c>
      <c r="L19" s="3" t="s">
        <v>49</v>
      </c>
      <c r="M19" s="3" t="s">
        <v>50</v>
      </c>
      <c r="N19" s="3" t="s">
        <v>50</v>
      </c>
      <c r="O19" s="3"/>
      <c r="P19" s="3"/>
      <c r="Q19" s="3"/>
      <c r="R19" s="3"/>
    </row>
    <row r="20" spans="11:18" x14ac:dyDescent="0.45">
      <c r="K20" s="32">
        <v>-0.1</v>
      </c>
      <c r="L20" s="32">
        <v>-0.5</v>
      </c>
      <c r="M20" s="32">
        <v>-0.15</v>
      </c>
      <c r="N20" s="32">
        <v>-0.3</v>
      </c>
      <c r="O20" s="32"/>
      <c r="P20" s="32"/>
      <c r="Q20" s="32"/>
      <c r="R20" s="32"/>
    </row>
    <row r="21" spans="11:18" x14ac:dyDescent="0.45">
      <c r="K21" s="32">
        <v>-0.05</v>
      </c>
      <c r="L21" s="32">
        <v>-0.25</v>
      </c>
      <c r="M21" s="32">
        <v>-0.125</v>
      </c>
      <c r="N21" s="32">
        <v>-0.25</v>
      </c>
      <c r="O21" s="32"/>
      <c r="P21" s="32"/>
      <c r="Q21" s="32"/>
      <c r="R21" s="32"/>
    </row>
    <row r="22" spans="11:18" x14ac:dyDescent="0.45">
      <c r="K22" s="32">
        <v>-0.04</v>
      </c>
      <c r="L22" s="32">
        <v>-0.1</v>
      </c>
      <c r="M22" s="32">
        <v>-0.1</v>
      </c>
      <c r="N22" s="32">
        <v>-0.2</v>
      </c>
      <c r="O22" s="32"/>
      <c r="P22" s="32"/>
      <c r="Q22" s="32"/>
      <c r="R22" s="32"/>
    </row>
    <row r="23" spans="11:18" x14ac:dyDescent="0.45">
      <c r="K23" s="32">
        <v>-0.03</v>
      </c>
      <c r="L23" s="32">
        <v>-0.05</v>
      </c>
      <c r="M23" s="32">
        <v>-7.4999999999999997E-2</v>
      </c>
      <c r="N23" s="32">
        <v>-0.15</v>
      </c>
      <c r="O23" s="32"/>
      <c r="P23" s="32"/>
      <c r="Q23" s="32"/>
      <c r="R23" s="32"/>
    </row>
    <row r="24" spans="11:18" x14ac:dyDescent="0.45">
      <c r="K24" s="32">
        <v>-0.02</v>
      </c>
      <c r="L24" s="32">
        <v>-2.5000000000000001E-2</v>
      </c>
      <c r="M24" s="32">
        <v>-0.05</v>
      </c>
      <c r="N24" s="32">
        <v>-0.1</v>
      </c>
      <c r="O24" s="32"/>
      <c r="P24" s="32"/>
      <c r="Q24" s="32"/>
      <c r="R24" s="32"/>
    </row>
    <row r="25" spans="11:18" x14ac:dyDescent="0.45">
      <c r="K25" s="32">
        <v>-0.01</v>
      </c>
      <c r="L25" s="32">
        <v>-0.01</v>
      </c>
      <c r="M25" s="32">
        <v>-2.5000000000000001E-2</v>
      </c>
      <c r="N25" s="32">
        <v>-0.05</v>
      </c>
      <c r="O25" s="32"/>
      <c r="P25" s="32"/>
      <c r="Q25" s="32"/>
      <c r="R25" s="32"/>
    </row>
    <row r="26" spans="11:18" x14ac:dyDescent="0.45">
      <c r="K26" s="33">
        <v>0</v>
      </c>
      <c r="L26" s="33">
        <v>0</v>
      </c>
      <c r="M26" s="33">
        <v>0</v>
      </c>
      <c r="N26" s="33">
        <v>0</v>
      </c>
      <c r="O26" s="33">
        <v>0</v>
      </c>
      <c r="P26" s="33">
        <v>0</v>
      </c>
      <c r="Q26" s="33">
        <v>0</v>
      </c>
      <c r="R26" s="33">
        <v>0</v>
      </c>
    </row>
    <row r="27" spans="11:18" x14ac:dyDescent="0.45">
      <c r="K27" s="31">
        <f>O25*-1</f>
        <v>0</v>
      </c>
      <c r="L27" s="31">
        <f>L25*-1</f>
        <v>0.01</v>
      </c>
      <c r="M27" s="31">
        <f>M25*-1</f>
        <v>2.5000000000000001E-2</v>
      </c>
      <c r="N27" s="31">
        <f t="shared" ref="N27:R27" si="13">N25*-1</f>
        <v>0.05</v>
      </c>
      <c r="O27" s="31">
        <f t="shared" si="13"/>
        <v>0</v>
      </c>
      <c r="P27" s="31">
        <f t="shared" si="13"/>
        <v>0</v>
      </c>
      <c r="Q27" s="31">
        <f t="shared" si="13"/>
        <v>0</v>
      </c>
      <c r="R27" s="31">
        <f t="shared" si="13"/>
        <v>0</v>
      </c>
    </row>
    <row r="28" spans="11:18" x14ac:dyDescent="0.45">
      <c r="K28" s="31">
        <f>O24*-1</f>
        <v>0</v>
      </c>
      <c r="L28" s="31">
        <f>L24*-1</f>
        <v>2.5000000000000001E-2</v>
      </c>
      <c r="M28" s="31">
        <f>M24*-1</f>
        <v>0.05</v>
      </c>
      <c r="N28" s="31">
        <f t="shared" ref="N28:R28" si="14">N24*-1</f>
        <v>0.1</v>
      </c>
      <c r="O28" s="31">
        <f t="shared" si="14"/>
        <v>0</v>
      </c>
      <c r="P28" s="31">
        <f t="shared" si="14"/>
        <v>0</v>
      </c>
      <c r="Q28" s="31">
        <f t="shared" si="14"/>
        <v>0</v>
      </c>
      <c r="R28" s="31">
        <f t="shared" si="14"/>
        <v>0</v>
      </c>
    </row>
    <row r="29" spans="11:18" x14ac:dyDescent="0.45">
      <c r="K29" s="31">
        <f>O23*-1</f>
        <v>0</v>
      </c>
      <c r="L29" s="31">
        <f>L23*-1</f>
        <v>0.05</v>
      </c>
      <c r="M29" s="31">
        <f>M23*-1</f>
        <v>7.4999999999999997E-2</v>
      </c>
      <c r="N29" s="31">
        <f t="shared" ref="N29:R29" si="15">N23*-1</f>
        <v>0.15</v>
      </c>
      <c r="O29" s="31">
        <f t="shared" si="15"/>
        <v>0</v>
      </c>
      <c r="P29" s="31">
        <f t="shared" si="15"/>
        <v>0</v>
      </c>
      <c r="Q29" s="31">
        <f t="shared" si="15"/>
        <v>0</v>
      </c>
      <c r="R29" s="31">
        <f t="shared" si="15"/>
        <v>0</v>
      </c>
    </row>
    <row r="30" spans="11:18" x14ac:dyDescent="0.45">
      <c r="K30" s="31">
        <f>O22*-1</f>
        <v>0</v>
      </c>
      <c r="L30" s="31">
        <f>L22*-1</f>
        <v>0.1</v>
      </c>
      <c r="M30" s="31">
        <f>M22*-1</f>
        <v>0.1</v>
      </c>
      <c r="N30" s="31">
        <f t="shared" ref="N30:R30" si="16">N22*-1</f>
        <v>0.2</v>
      </c>
      <c r="O30" s="31">
        <f t="shared" si="16"/>
        <v>0</v>
      </c>
      <c r="P30" s="31">
        <f t="shared" si="16"/>
        <v>0</v>
      </c>
      <c r="Q30" s="31">
        <f t="shared" si="16"/>
        <v>0</v>
      </c>
      <c r="R30" s="31">
        <f t="shared" si="16"/>
        <v>0</v>
      </c>
    </row>
    <row r="31" spans="11:18" x14ac:dyDescent="0.45">
      <c r="K31" s="31">
        <f>O21*-1</f>
        <v>0</v>
      </c>
      <c r="L31" s="31">
        <f>L21*-1</f>
        <v>0.25</v>
      </c>
      <c r="M31" s="31">
        <f>M21*-1</f>
        <v>0.125</v>
      </c>
      <c r="N31" s="31">
        <f t="shared" ref="N31:R31" si="17">N21*-1</f>
        <v>0.25</v>
      </c>
      <c r="O31" s="31">
        <f t="shared" si="17"/>
        <v>0</v>
      </c>
      <c r="P31" s="31">
        <f t="shared" si="17"/>
        <v>0</v>
      </c>
      <c r="Q31" s="31">
        <f t="shared" si="17"/>
        <v>0</v>
      </c>
      <c r="R31" s="31">
        <f t="shared" si="17"/>
        <v>0</v>
      </c>
    </row>
    <row r="32" spans="11:18" x14ac:dyDescent="0.45">
      <c r="K32" s="31">
        <f>O20*-1</f>
        <v>0</v>
      </c>
      <c r="L32" s="31">
        <f>L20*-1</f>
        <v>0.5</v>
      </c>
      <c r="M32" s="31">
        <f>M20*-1</f>
        <v>0.15</v>
      </c>
      <c r="N32" s="31">
        <f t="shared" ref="N32:R32" si="18">N20*-1</f>
        <v>0.3</v>
      </c>
      <c r="O32" s="31">
        <f t="shared" si="18"/>
        <v>0</v>
      </c>
      <c r="P32" s="31">
        <f t="shared" si="18"/>
        <v>0</v>
      </c>
      <c r="Q32" s="31">
        <f t="shared" si="18"/>
        <v>0</v>
      </c>
      <c r="R32" s="31">
        <f t="shared" si="18"/>
        <v>0</v>
      </c>
    </row>
    <row r="35" spans="1:6" x14ac:dyDescent="0.45">
      <c r="A35" s="2"/>
      <c r="B35" s="3" t="s">
        <v>37</v>
      </c>
      <c r="C35" s="3" t="s">
        <v>32</v>
      </c>
      <c r="D35" s="3" t="s">
        <v>32</v>
      </c>
      <c r="E35" s="3" t="s">
        <v>32</v>
      </c>
      <c r="F35" s="3" t="s">
        <v>32</v>
      </c>
    </row>
    <row r="36" spans="1:6" x14ac:dyDescent="0.45">
      <c r="A36" s="2"/>
      <c r="B36" s="3"/>
      <c r="C36" s="3" t="s">
        <v>50</v>
      </c>
      <c r="D36" s="3" t="s">
        <v>50</v>
      </c>
      <c r="E36" s="3" t="s">
        <v>50</v>
      </c>
      <c r="F36" s="3" t="s">
        <v>49</v>
      </c>
    </row>
    <row r="37" spans="1:6" x14ac:dyDescent="0.45">
      <c r="A37" s="2" t="s">
        <v>36</v>
      </c>
      <c r="B37" s="32">
        <v>-5</v>
      </c>
      <c r="C37" s="37">
        <v>-6.0000000000000001E-3</v>
      </c>
      <c r="D37" s="37">
        <v>-1.2E-2</v>
      </c>
      <c r="E37" s="37">
        <v>-0.03</v>
      </c>
      <c r="F37" s="37">
        <v>-0.1</v>
      </c>
    </row>
    <row r="38" spans="1:6" x14ac:dyDescent="0.45">
      <c r="A38" s="2"/>
      <c r="B38" s="32">
        <v>-4</v>
      </c>
      <c r="C38" s="37">
        <v>-5.0000000000000001E-3</v>
      </c>
      <c r="D38" s="37">
        <v>-0.01</v>
      </c>
      <c r="E38" s="37">
        <v>-2.5000000000000001E-2</v>
      </c>
      <c r="F38" s="37">
        <v>-0.05</v>
      </c>
    </row>
    <row r="39" spans="1:6" x14ac:dyDescent="0.45">
      <c r="A39" s="2"/>
      <c r="B39" s="32">
        <v>-3</v>
      </c>
      <c r="C39" s="37">
        <v>-4.0000000000000001E-3</v>
      </c>
      <c r="D39" s="37">
        <v>-8.0000000000000002E-3</v>
      </c>
      <c r="E39" s="37">
        <v>-0.02</v>
      </c>
      <c r="F39" s="37">
        <v>-2.5000000000000001E-2</v>
      </c>
    </row>
    <row r="40" spans="1:6" x14ac:dyDescent="0.45">
      <c r="A40" s="2"/>
      <c r="B40" s="32">
        <v>-2</v>
      </c>
      <c r="C40" s="37">
        <v>-3.0000000000000001E-3</v>
      </c>
      <c r="D40" s="37">
        <v>-6.0000000000000001E-3</v>
      </c>
      <c r="E40" s="37">
        <v>-1.4999999999999999E-2</v>
      </c>
      <c r="F40" s="37">
        <v>-0.01</v>
      </c>
    </row>
    <row r="41" spans="1:6" x14ac:dyDescent="0.45">
      <c r="A41" s="2"/>
      <c r="B41" s="32">
        <v>-1</v>
      </c>
      <c r="C41" s="37">
        <v>-2E-3</v>
      </c>
      <c r="D41" s="37">
        <v>-4.0000000000000001E-3</v>
      </c>
      <c r="E41" s="37">
        <v>-0.01</v>
      </c>
      <c r="F41" s="37">
        <v>-5.0000000000000001E-3</v>
      </c>
    </row>
    <row r="42" spans="1:6" x14ac:dyDescent="0.45">
      <c r="A42" s="2"/>
      <c r="B42" s="32">
        <v>0</v>
      </c>
      <c r="C42" s="37">
        <v>-1E-3</v>
      </c>
      <c r="D42" s="37">
        <v>-2E-3</v>
      </c>
      <c r="E42" s="37">
        <v>-5.0000000000000001E-3</v>
      </c>
      <c r="F42" s="37">
        <v>-1E-3</v>
      </c>
    </row>
    <row r="43" spans="1:6" x14ac:dyDescent="0.45">
      <c r="A43" s="2"/>
      <c r="B43" s="33">
        <v>0</v>
      </c>
      <c r="C43" s="2">
        <v>0</v>
      </c>
      <c r="D43" s="2">
        <v>0</v>
      </c>
      <c r="E43" s="2">
        <v>0</v>
      </c>
      <c r="F43" s="2">
        <v>0</v>
      </c>
    </row>
    <row r="44" spans="1:6" x14ac:dyDescent="0.45">
      <c r="A44" s="2"/>
      <c r="B44" s="31">
        <v>0</v>
      </c>
      <c r="C44" s="2">
        <f>C42*-1</f>
        <v>1E-3</v>
      </c>
      <c r="D44" s="2">
        <f t="shared" ref="D44:F44" si="19">D42*-1</f>
        <v>2E-3</v>
      </c>
      <c r="E44" s="2">
        <f t="shared" si="19"/>
        <v>5.0000000000000001E-3</v>
      </c>
      <c r="F44" s="2">
        <f t="shared" si="19"/>
        <v>1E-3</v>
      </c>
    </row>
    <row r="45" spans="1:6" x14ac:dyDescent="0.45">
      <c r="A45" s="2"/>
      <c r="B45" s="31">
        <v>1</v>
      </c>
      <c r="C45" s="2">
        <f>C41*-1</f>
        <v>2E-3</v>
      </c>
      <c r="D45" s="2">
        <f t="shared" ref="D45:F45" si="20">D41*-1</f>
        <v>4.0000000000000001E-3</v>
      </c>
      <c r="E45" s="2">
        <f t="shared" si="20"/>
        <v>0.01</v>
      </c>
      <c r="F45" s="2">
        <f t="shared" si="20"/>
        <v>5.0000000000000001E-3</v>
      </c>
    </row>
    <row r="46" spans="1:6" x14ac:dyDescent="0.45">
      <c r="A46" s="2"/>
      <c r="B46" s="31">
        <v>2</v>
      </c>
      <c r="C46" s="2">
        <f>C40*-1</f>
        <v>3.0000000000000001E-3</v>
      </c>
      <c r="D46" s="2">
        <f t="shared" ref="D46:F46" si="21">D40*-1</f>
        <v>6.0000000000000001E-3</v>
      </c>
      <c r="E46" s="2">
        <f t="shared" si="21"/>
        <v>1.4999999999999999E-2</v>
      </c>
      <c r="F46" s="2">
        <f t="shared" si="21"/>
        <v>0.01</v>
      </c>
    </row>
    <row r="47" spans="1:6" x14ac:dyDescent="0.45">
      <c r="A47" s="2"/>
      <c r="B47" s="31">
        <v>3</v>
      </c>
      <c r="C47" s="2">
        <f>C39*-1</f>
        <v>4.0000000000000001E-3</v>
      </c>
      <c r="D47" s="2">
        <f t="shared" ref="D47:F47" si="22">D39*-1</f>
        <v>8.0000000000000002E-3</v>
      </c>
      <c r="E47" s="2">
        <f t="shared" si="22"/>
        <v>0.02</v>
      </c>
      <c r="F47" s="2">
        <f t="shared" si="22"/>
        <v>2.5000000000000001E-2</v>
      </c>
    </row>
    <row r="48" spans="1:6" x14ac:dyDescent="0.45">
      <c r="A48" s="2"/>
      <c r="B48" s="31">
        <v>4</v>
      </c>
      <c r="C48" s="2">
        <f>C38*-1</f>
        <v>5.0000000000000001E-3</v>
      </c>
      <c r="D48" s="2">
        <f t="shared" ref="D48:F48" si="23">D38*-1</f>
        <v>0.01</v>
      </c>
      <c r="E48" s="2">
        <f t="shared" si="23"/>
        <v>2.5000000000000001E-2</v>
      </c>
      <c r="F48" s="2">
        <f t="shared" si="23"/>
        <v>0.05</v>
      </c>
    </row>
    <row r="49" spans="1:6" x14ac:dyDescent="0.45">
      <c r="A49" s="2" t="s">
        <v>38</v>
      </c>
      <c r="B49" s="31">
        <v>5</v>
      </c>
      <c r="C49" s="2">
        <f>C37*-1</f>
        <v>6.0000000000000001E-3</v>
      </c>
      <c r="D49" s="2">
        <f t="shared" ref="D49:F49" si="24">D37*-1</f>
        <v>1.2E-2</v>
      </c>
      <c r="E49" s="2">
        <f t="shared" si="24"/>
        <v>0.03</v>
      </c>
      <c r="F49" s="2">
        <f t="shared" si="24"/>
        <v>0.1</v>
      </c>
    </row>
  </sheetData>
  <mergeCells count="2">
    <mergeCell ref="K1:R1"/>
    <mergeCell ref="K18:R18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Elevation Map</vt:lpstr>
      <vt:lpstr>Cut Fill Map</vt:lpstr>
      <vt:lpstr>CF Map - Custom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Sharp</dc:creator>
  <cp:lastModifiedBy>Alan Sharp</cp:lastModifiedBy>
  <dcterms:created xsi:type="dcterms:W3CDTF">2017-07-17T14:23:10Z</dcterms:created>
  <dcterms:modified xsi:type="dcterms:W3CDTF">2020-05-18T13:07:24Z</dcterms:modified>
</cp:coreProperties>
</file>